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-nomura\Downloads\"/>
    </mc:Choice>
  </mc:AlternateContent>
  <bookViews>
    <workbookView xWindow="0" yWindow="0" windowWidth="15225" windowHeight="11580"/>
  </bookViews>
  <sheets>
    <sheet name="症例追加" sheetId="5" r:id="rId1"/>
  </sheets>
  <definedNames>
    <definedName name="_xlnm.Print_Area" localSheetId="0">症例追加!$A$1:$AX$137</definedName>
  </definedNames>
  <calcPr calcId="162913"/>
</workbook>
</file>

<file path=xl/calcChain.xml><?xml version="1.0" encoding="utf-8"?>
<calcChain xmlns="http://schemas.openxmlformats.org/spreadsheetml/2006/main">
  <c r="R98" i="5" l="1"/>
  <c r="P100" i="5"/>
  <c r="K99" i="5"/>
  <c r="P137" i="5" l="1"/>
  <c r="K136" i="5"/>
  <c r="AA133" i="5"/>
  <c r="AD133" i="5" s="1"/>
  <c r="P133" i="5"/>
  <c r="S133" i="5" s="1"/>
  <c r="E133" i="5"/>
  <c r="H133" i="5" s="1"/>
  <c r="AA132" i="5"/>
  <c r="AD132" i="5" s="1"/>
  <c r="P132" i="5"/>
  <c r="S132" i="5" s="1"/>
  <c r="E132" i="5"/>
  <c r="C132" i="5"/>
  <c r="AA131" i="5"/>
  <c r="AD131" i="5" s="1"/>
  <c r="P131" i="5"/>
  <c r="S131" i="5" s="1"/>
  <c r="E131" i="5"/>
  <c r="H131" i="5" s="1"/>
  <c r="AA130" i="5"/>
  <c r="AD130" i="5" s="1"/>
  <c r="P130" i="5"/>
  <c r="S130" i="5" s="1"/>
  <c r="E130" i="5"/>
  <c r="H130" i="5" s="1"/>
  <c r="AN129" i="5"/>
  <c r="AA129" i="5"/>
  <c r="AD129" i="5" s="1"/>
  <c r="P129" i="5"/>
  <c r="S129" i="5" s="1"/>
  <c r="E129" i="5"/>
  <c r="H129" i="5" s="1"/>
  <c r="AM125" i="5"/>
  <c r="AO125" i="5" s="1"/>
  <c r="AN110" i="5"/>
  <c r="H132" i="5" l="1"/>
  <c r="R135" i="5" s="1"/>
  <c r="R136" i="5" s="1"/>
  <c r="G137" i="5" s="1"/>
  <c r="Y137" i="5" s="1"/>
  <c r="P52" i="5" s="1"/>
  <c r="L53" i="5" l="1"/>
  <c r="L54" i="5" s="1"/>
  <c r="L55" i="5" s="1"/>
  <c r="L56" i="5" s="1"/>
  <c r="T49" i="5"/>
  <c r="T46" i="5"/>
  <c r="T44" i="5"/>
  <c r="P43" i="5"/>
  <c r="T43" i="5" s="1"/>
  <c r="T42" i="5"/>
  <c r="T41" i="5"/>
  <c r="P40" i="5"/>
  <c r="T40" i="5" s="1"/>
  <c r="L57" i="5" l="1"/>
  <c r="AA94" i="5" l="1"/>
  <c r="AA95" i="5"/>
  <c r="AA96" i="5"/>
  <c r="AM83" i="5"/>
  <c r="AO83" i="5" s="1"/>
  <c r="AM81" i="5"/>
  <c r="AO81" i="5" s="1"/>
  <c r="AM79" i="5"/>
  <c r="AO79" i="5" s="1"/>
  <c r="AM88" i="5" l="1"/>
  <c r="AO88" i="5" s="1"/>
  <c r="AN96" i="5"/>
  <c r="AE51" i="5" l="1"/>
  <c r="P51" i="5" s="1"/>
  <c r="AM50" i="5"/>
  <c r="AG50" i="5"/>
  <c r="AG47" i="5"/>
  <c r="AL45" i="5"/>
  <c r="AA48" i="5"/>
  <c r="AA46" i="5"/>
  <c r="P50" i="5" l="1"/>
  <c r="T50" i="5" s="1"/>
  <c r="P47" i="5"/>
  <c r="T47" i="5" s="1"/>
  <c r="T51" i="5"/>
  <c r="AK94" i="5" l="1"/>
  <c r="AN94" i="5" s="1"/>
  <c r="AK93" i="5"/>
  <c r="AK92" i="5"/>
  <c r="AA93" i="5"/>
  <c r="AA92" i="5"/>
  <c r="P96" i="5"/>
  <c r="P95" i="5"/>
  <c r="P94" i="5"/>
  <c r="S94" i="5" s="1"/>
  <c r="X50" i="5" l="1"/>
  <c r="AN93" i="5" l="1"/>
  <c r="AD94" i="5"/>
  <c r="AD93" i="5"/>
  <c r="AD92" i="5"/>
  <c r="S96" i="5"/>
  <c r="S95" i="5"/>
  <c r="P93" i="5"/>
  <c r="S93" i="5" s="1"/>
  <c r="E92" i="5"/>
  <c r="H92" i="5" s="1"/>
  <c r="P92" i="5"/>
  <c r="S92" i="5" s="1"/>
  <c r="E96" i="5"/>
  <c r="H96" i="5" s="1"/>
  <c r="E95" i="5"/>
  <c r="H95" i="5" s="1"/>
  <c r="E94" i="5"/>
  <c r="H94" i="5" s="1"/>
  <c r="E93" i="5"/>
  <c r="H93" i="5" s="1"/>
  <c r="AN92" i="5"/>
  <c r="AD96" i="5"/>
  <c r="AD95" i="5"/>
  <c r="AA8" i="5"/>
  <c r="R99" i="5" l="1"/>
  <c r="T52" i="5"/>
  <c r="U100" i="5" l="1"/>
  <c r="G100" i="5"/>
  <c r="AB45" i="5"/>
  <c r="P45" i="5" s="1"/>
  <c r="K101" i="5" l="1"/>
  <c r="W101" i="5"/>
  <c r="S102" i="5" s="1"/>
  <c r="T45" i="5"/>
  <c r="P53" i="5"/>
  <c r="P54" i="5" s="1"/>
  <c r="T54" i="5" s="1"/>
  <c r="T53" i="5" l="1"/>
  <c r="P55" i="5"/>
  <c r="P56" i="5" s="1"/>
  <c r="T56" i="5" s="1"/>
  <c r="T55" i="5" l="1"/>
  <c r="P57" i="5"/>
  <c r="T57" i="5" l="1"/>
  <c r="K34" i="5"/>
</calcChain>
</file>

<file path=xl/sharedStrings.xml><?xml version="1.0" encoding="utf-8"?>
<sst xmlns="http://schemas.openxmlformats.org/spreadsheetml/2006/main" count="457" uniqueCount="303">
  <si>
    <t>費　　　用</t>
    <rPh sb="0" eb="1">
      <t>ヒ</t>
    </rPh>
    <rPh sb="4" eb="5">
      <t>ヨウ</t>
    </rPh>
    <phoneticPr fontId="3"/>
  </si>
  <si>
    <t>直接経費</t>
    <rPh sb="0" eb="2">
      <t>チョクセツ</t>
    </rPh>
    <rPh sb="2" eb="4">
      <t>ケイヒ</t>
    </rPh>
    <phoneticPr fontId="3"/>
  </si>
  <si>
    <t>被験者負担軽減費</t>
  </si>
  <si>
    <t>直　接　経　費　計</t>
    <rPh sb="8" eb="9">
      <t>ケイ</t>
    </rPh>
    <phoneticPr fontId="3"/>
  </si>
  <si>
    <t>小　　　　　　　　計</t>
    <rPh sb="0" eb="1">
      <t>ショウ</t>
    </rPh>
    <rPh sb="9" eb="10">
      <t>ケイ</t>
    </rPh>
    <phoneticPr fontId="3"/>
  </si>
  <si>
    <t>消　　　費　　　税</t>
    <rPh sb="0" eb="1">
      <t>ケ</t>
    </rPh>
    <rPh sb="4" eb="5">
      <t>ヒ</t>
    </rPh>
    <rPh sb="8" eb="9">
      <t>ゼイ</t>
    </rPh>
    <phoneticPr fontId="3"/>
  </si>
  <si>
    <t>合　　　　　　　　計</t>
    <rPh sb="0" eb="1">
      <t>ゴウ</t>
    </rPh>
    <rPh sb="9" eb="10">
      <t>ケイ</t>
    </rPh>
    <phoneticPr fontId="3"/>
  </si>
  <si>
    <t>注）1</t>
    <rPh sb="0" eb="1">
      <t>チュウ</t>
    </rPh>
    <phoneticPr fontId="3"/>
  </si>
  <si>
    <t>積算段階
入力欄</t>
    <rPh sb="0" eb="2">
      <t>セキサン</t>
    </rPh>
    <rPh sb="2" eb="4">
      <t>ダンカイ</t>
    </rPh>
    <rPh sb="5" eb="8">
      <t>ニュウリョクラン</t>
    </rPh>
    <phoneticPr fontId="3"/>
  </si>
  <si>
    <t>軽度</t>
    <rPh sb="0" eb="2">
      <t>ケイド</t>
    </rPh>
    <phoneticPr fontId="3"/>
  </si>
  <si>
    <t>中等度</t>
    <rPh sb="0" eb="3">
      <t>チュウトウド</t>
    </rPh>
    <phoneticPr fontId="3"/>
  </si>
  <si>
    <t>外来</t>
    <rPh sb="0" eb="2">
      <t>ガイライ</t>
    </rPh>
    <phoneticPr fontId="3"/>
  </si>
  <si>
    <t>入院</t>
    <rPh sb="0" eb="2">
      <t>ニュウイン</t>
    </rPh>
    <phoneticPr fontId="3"/>
  </si>
  <si>
    <t>成人</t>
    <rPh sb="0" eb="2">
      <t>セイジン</t>
    </rPh>
    <phoneticPr fontId="3"/>
  </si>
  <si>
    <t>積　　算　　基　　礎</t>
    <rPh sb="0" eb="1">
      <t>セキ</t>
    </rPh>
    <rPh sb="3" eb="4">
      <t>ザン</t>
    </rPh>
    <rPh sb="6" eb="7">
      <t>モト</t>
    </rPh>
    <rPh sb="9" eb="10">
      <t>イシズエ</t>
    </rPh>
    <phoneticPr fontId="3"/>
  </si>
  <si>
    <t>)回×</t>
  </si>
  <si>
    <t>症例数（</t>
  </si>
  <si>
    <t>）例</t>
  </si>
  <si>
    <t>Ａ×３０％</t>
  </si>
  <si>
    <t>Ａ＋B</t>
  </si>
  <si>
    <t>整理番号</t>
    <rPh sb="0" eb="2">
      <t>セイリ</t>
    </rPh>
    <rPh sb="2" eb="4">
      <t>バンゴウ</t>
    </rPh>
    <phoneticPr fontId="2"/>
  </si>
  <si>
    <t>区分</t>
    <rPh sb="0" eb="2">
      <t>クブン</t>
    </rPh>
    <phoneticPr fontId="2"/>
  </si>
  <si>
    <t>治験</t>
    <rPh sb="0" eb="2">
      <t>チケン</t>
    </rPh>
    <phoneticPr fontId="2"/>
  </si>
  <si>
    <t>製造販売後臨床試験</t>
    <rPh sb="0" eb="2">
      <t>セイゾウ</t>
    </rPh>
    <rPh sb="2" eb="5">
      <t>ハンバイゴ</t>
    </rPh>
    <rPh sb="5" eb="7">
      <t>リンショウ</t>
    </rPh>
    <rPh sb="7" eb="9">
      <t>シケン</t>
    </rPh>
    <phoneticPr fontId="2"/>
  </si>
  <si>
    <t>医薬品</t>
    <rPh sb="0" eb="3">
      <t>イヤクヒン</t>
    </rPh>
    <phoneticPr fontId="2"/>
  </si>
  <si>
    <t>医療機器</t>
    <rPh sb="0" eb="2">
      <t>イリョウ</t>
    </rPh>
    <rPh sb="2" eb="4">
      <t>キキ</t>
    </rPh>
    <phoneticPr fontId="2"/>
  </si>
  <si>
    <t>西暦</t>
    <rPh sb="0" eb="2">
      <t>セイレキ</t>
    </rPh>
    <phoneticPr fontId="2"/>
  </si>
  <si>
    <t>治験依頼者</t>
    <rPh sb="0" eb="2">
      <t>チケン</t>
    </rPh>
    <rPh sb="2" eb="5">
      <t>イライシャ</t>
    </rPh>
    <phoneticPr fontId="2"/>
  </si>
  <si>
    <t>治験責任医師</t>
    <rPh sb="0" eb="2">
      <t>チケン</t>
    </rPh>
    <rPh sb="2" eb="4">
      <t>セキニン</t>
    </rPh>
    <rPh sb="4" eb="6">
      <t>イシ</t>
    </rPh>
    <phoneticPr fontId="2"/>
  </si>
  <si>
    <t>記</t>
    <rPh sb="0" eb="1">
      <t>キ</t>
    </rPh>
    <phoneticPr fontId="2"/>
  </si>
  <si>
    <t>被験薬の化学名
又は識別番号</t>
    <rPh sb="0" eb="1">
      <t>ヒ</t>
    </rPh>
    <rPh sb="1" eb="2">
      <t>シルシ</t>
    </rPh>
    <rPh sb="2" eb="3">
      <t>クスリ</t>
    </rPh>
    <rPh sb="4" eb="6">
      <t>カガク</t>
    </rPh>
    <rPh sb="6" eb="7">
      <t>メイ</t>
    </rPh>
    <rPh sb="8" eb="9">
      <t>マタ</t>
    </rPh>
    <rPh sb="10" eb="12">
      <t>シキベツ</t>
    </rPh>
    <rPh sb="12" eb="14">
      <t>バンゴウ</t>
    </rPh>
    <phoneticPr fontId="2"/>
  </si>
  <si>
    <t>治験実施計画書番号</t>
    <rPh sb="0" eb="2">
      <t>チケン</t>
    </rPh>
    <rPh sb="2" eb="4">
      <t>ジッシ</t>
    </rPh>
    <rPh sb="4" eb="7">
      <t>ケイカクショ</t>
    </rPh>
    <rPh sb="7" eb="9">
      <t>バンゴウ</t>
    </rPh>
    <phoneticPr fontId="2"/>
  </si>
  <si>
    <t>治験課題名</t>
    <rPh sb="0" eb="2">
      <t>チケン</t>
    </rPh>
    <rPh sb="2" eb="4">
      <t>カダイ</t>
    </rPh>
    <rPh sb="4" eb="5">
      <t>メイ</t>
    </rPh>
    <phoneticPr fontId="2"/>
  </si>
  <si>
    <t>（臨床試験研究費ポイント積算）</t>
    <rPh sb="1" eb="3">
      <t>リンショウ</t>
    </rPh>
    <rPh sb="3" eb="5">
      <t>シケン</t>
    </rPh>
    <rPh sb="5" eb="7">
      <t>ケンキュウ</t>
    </rPh>
    <rPh sb="7" eb="8">
      <t>ヒ</t>
    </rPh>
    <rPh sb="12" eb="14">
      <t>セキサン</t>
    </rPh>
    <phoneticPr fontId="3"/>
  </si>
  <si>
    <t>（研究費積算内訳）</t>
    <rPh sb="1" eb="4">
      <t>ケンキュウヒ</t>
    </rPh>
    <rPh sb="4" eb="6">
      <t>セキサン</t>
    </rPh>
    <rPh sb="6" eb="8">
      <t>ウチワケ</t>
    </rPh>
    <phoneticPr fontId="3"/>
  </si>
  <si>
    <t>□</t>
  </si>
  <si>
    <t>下記の治験において、かかる研究費を以下のとおり算出いたしました。</t>
    <rPh sb="0" eb="2">
      <t>カキ</t>
    </rPh>
    <rPh sb="3" eb="5">
      <t>チケン</t>
    </rPh>
    <rPh sb="13" eb="16">
      <t>ケンキュウヒ</t>
    </rPh>
    <rPh sb="17" eb="19">
      <t>イカ</t>
    </rPh>
    <rPh sb="23" eb="25">
      <t>サンシュツ</t>
    </rPh>
    <phoneticPr fontId="2"/>
  </si>
  <si>
    <t>備考</t>
    <rPh sb="0" eb="2">
      <t>ビコウ</t>
    </rPh>
    <phoneticPr fontId="2"/>
  </si>
  <si>
    <t>印</t>
    <rPh sb="0" eb="1">
      <t>イン</t>
    </rPh>
    <phoneticPr fontId="2"/>
  </si>
  <si>
    <t>治 験 研 究 費 計 算 書</t>
    <rPh sb="0" eb="1">
      <t>オサム</t>
    </rPh>
    <rPh sb="2" eb="3">
      <t>シルシ</t>
    </rPh>
    <rPh sb="4" eb="5">
      <t>ケン</t>
    </rPh>
    <rPh sb="6" eb="7">
      <t>キワム</t>
    </rPh>
    <rPh sb="8" eb="9">
      <t>ヒ</t>
    </rPh>
    <rPh sb="10" eb="11">
      <t>ケイ</t>
    </rPh>
    <rPh sb="12" eb="13">
      <t>ザン</t>
    </rPh>
    <rPh sb="14" eb="15">
      <t>ショ</t>
    </rPh>
    <phoneticPr fontId="3"/>
  </si>
  <si>
    <t>審　　査　　料</t>
    <phoneticPr fontId="3"/>
  </si>
  <si>
    <t>①</t>
    <phoneticPr fontId="3"/>
  </si>
  <si>
    <t>謝　　　　　金</t>
    <phoneticPr fontId="3"/>
  </si>
  <si>
    <t>②</t>
    <phoneticPr fontId="3"/>
  </si>
  <si>
    <t>旅　　　　　費</t>
    <phoneticPr fontId="3"/>
  </si>
  <si>
    <t>③</t>
    <phoneticPr fontId="3"/>
  </si>
  <si>
    <t>備　　品　　費</t>
    <phoneticPr fontId="3"/>
  </si>
  <si>
    <t>賃　　　　　金</t>
    <phoneticPr fontId="3"/>
  </si>
  <si>
    <t>事 務 管 理 費</t>
    <phoneticPr fontId="3"/>
  </si>
  <si>
    <t>治験薬管理費</t>
    <phoneticPr fontId="3"/>
  </si>
  <si>
    <t>Ａ</t>
    <phoneticPr fontId="3"/>
  </si>
  <si>
    <t>　間  接  経  費　</t>
    <phoneticPr fontId="3"/>
  </si>
  <si>
    <t>B</t>
    <phoneticPr fontId="3"/>
  </si>
  <si>
    <t>C</t>
    <phoneticPr fontId="3"/>
  </si>
  <si>
    <t>D</t>
    <phoneticPr fontId="3"/>
  </si>
  <si>
    <t>（C + D）</t>
    <phoneticPr fontId="3"/>
  </si>
  <si>
    <t>ウエイト</t>
    <phoneticPr fontId="3"/>
  </si>
  <si>
    <t>ポ　イ　ン　ト</t>
    <phoneticPr fontId="3"/>
  </si>
  <si>
    <t>A</t>
    <phoneticPr fontId="3"/>
  </si>
  <si>
    <t>　疾患の重篤度</t>
    <phoneticPr fontId="3"/>
  </si>
  <si>
    <t xml:space="preserve">　入院・外来の別 </t>
    <phoneticPr fontId="3"/>
  </si>
  <si>
    <t>　治験薬の投与の経路</t>
    <phoneticPr fontId="3"/>
  </si>
  <si>
    <t>　デザイン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</si>
  <si>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</si>
  <si>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</si>
  <si>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</si>
  <si>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</si>
  <si>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</si>
  <si>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</si>
  <si>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</si>
  <si>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</si>
  <si>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（名　 称）</t>
    <rPh sb="1" eb="2">
      <t>ナ</t>
    </rPh>
    <rPh sb="4" eb="5">
      <t>ショウ</t>
    </rPh>
    <phoneticPr fontId="2"/>
  </si>
  <si>
    <t>（代表者）</t>
    <rPh sb="1" eb="4">
      <t>ダイヒョウシャ</t>
    </rPh>
    <phoneticPr fontId="2"/>
  </si>
  <si>
    <t>（診療科等）</t>
    <rPh sb="1" eb="4">
      <t>シンリョウカ</t>
    </rPh>
    <rPh sb="4" eb="5">
      <t>トウ</t>
    </rPh>
    <phoneticPr fontId="2"/>
  </si>
  <si>
    <t>Ⅰ(ウエイト×1)</t>
    <phoneticPr fontId="3"/>
  </si>
  <si>
    <t>30枚以内</t>
    <rPh sb="2" eb="3">
      <t>マイ</t>
    </rPh>
    <rPh sb="3" eb="5">
      <t>イナイ</t>
    </rPh>
    <phoneticPr fontId="3"/>
  </si>
  <si>
    <t>31～50枚</t>
    <rPh sb="5" eb="6">
      <t>マイ</t>
    </rPh>
    <phoneticPr fontId="3"/>
  </si>
  <si>
    <t>51枚以上</t>
    <rPh sb="2" eb="3">
      <t>マイ</t>
    </rPh>
    <rPh sb="3" eb="5">
      <t>イジョウ</t>
    </rPh>
    <phoneticPr fontId="3"/>
  </si>
  <si>
    <t>　治験薬製造承認の状況</t>
    <rPh sb="1" eb="4">
      <t>チケンヤク</t>
    </rPh>
    <rPh sb="4" eb="6">
      <t>セイゾウ</t>
    </rPh>
    <rPh sb="6" eb="8">
      <t>ショウニン</t>
    </rPh>
    <rPh sb="9" eb="11">
      <t>ジョウキョウ</t>
    </rPh>
    <phoneticPr fontId="3"/>
  </si>
  <si>
    <t>　併用薬の使用</t>
    <rPh sb="1" eb="3">
      <t>ヘイヨウ</t>
    </rPh>
    <rPh sb="3" eb="4">
      <t>ヤク</t>
    </rPh>
    <rPh sb="5" eb="7">
      <t>シヨウ</t>
    </rPh>
    <phoneticPr fontId="3"/>
  </si>
  <si>
    <t>　被験者層</t>
    <rPh sb="1" eb="4">
      <t>ヒケンシャ</t>
    </rPh>
    <rPh sb="4" eb="5">
      <t>ソウ</t>
    </rPh>
    <phoneticPr fontId="3"/>
  </si>
  <si>
    <t>　チェックポイントの経過観察回数</t>
    <rPh sb="10" eb="12">
      <t>ケイカ</t>
    </rPh>
    <rPh sb="12" eb="14">
      <t>カンサツ</t>
    </rPh>
    <rPh sb="14" eb="16">
      <t>カイスウ</t>
    </rPh>
    <phoneticPr fontId="3"/>
  </si>
  <si>
    <t>　臨床症状観察項目数</t>
    <rPh sb="1" eb="3">
      <t>リンショウ</t>
    </rPh>
    <rPh sb="3" eb="5">
      <t>ショウジョウ</t>
    </rPh>
    <rPh sb="5" eb="7">
      <t>カンサツ</t>
    </rPh>
    <rPh sb="7" eb="10">
      <t>コウモクスウ</t>
    </rPh>
    <phoneticPr fontId="3"/>
  </si>
  <si>
    <t>　侵襲的機能検査及び画像診断回数</t>
    <rPh sb="1" eb="3">
      <t>シンシュウ</t>
    </rPh>
    <rPh sb="3" eb="4">
      <t>テキ</t>
    </rPh>
    <rPh sb="4" eb="6">
      <t>キノウ</t>
    </rPh>
    <rPh sb="6" eb="8">
      <t>ケンサ</t>
    </rPh>
    <rPh sb="8" eb="9">
      <t>オヨ</t>
    </rPh>
    <rPh sb="10" eb="12">
      <t>ガゾウ</t>
    </rPh>
    <rPh sb="12" eb="14">
      <t>シンダン</t>
    </rPh>
    <rPh sb="14" eb="16">
      <t>カイスウ</t>
    </rPh>
    <phoneticPr fontId="3"/>
  </si>
  <si>
    <t>　特殊検査のための検体採取回数</t>
    <rPh sb="1" eb="3">
      <t>トクシュ</t>
    </rPh>
    <rPh sb="3" eb="5">
      <t>ケンサ</t>
    </rPh>
    <rPh sb="9" eb="11">
      <t>ケンタイ</t>
    </rPh>
    <rPh sb="11" eb="13">
      <t>サイシュ</t>
    </rPh>
    <rPh sb="13" eb="15">
      <t>カイスウ</t>
    </rPh>
    <phoneticPr fontId="3"/>
  </si>
  <si>
    <t>　生検回数</t>
    <rPh sb="1" eb="3">
      <t>セイケン</t>
    </rPh>
    <rPh sb="3" eb="5">
      <t>カイスウ</t>
    </rPh>
    <phoneticPr fontId="3"/>
  </si>
  <si>
    <t>　症例発表</t>
    <rPh sb="1" eb="3">
      <t>ショウレイ</t>
    </rPh>
    <rPh sb="3" eb="5">
      <t>ハッピョウ</t>
    </rPh>
    <phoneticPr fontId="3"/>
  </si>
  <si>
    <t>　承認申請に使用される文書等の作成</t>
    <rPh sb="1" eb="3">
      <t>ショウニン</t>
    </rPh>
    <rPh sb="3" eb="5">
      <t>シンセイ</t>
    </rPh>
    <rPh sb="6" eb="8">
      <t>シヨウ</t>
    </rPh>
    <rPh sb="11" eb="13">
      <t>ブンショ</t>
    </rPh>
    <rPh sb="13" eb="14">
      <t>トウ</t>
    </rPh>
    <rPh sb="15" eb="17">
      <t>サクセイ</t>
    </rPh>
    <phoneticPr fontId="3"/>
  </si>
  <si>
    <t>　相の種類</t>
    <rPh sb="1" eb="2">
      <t>ソウ</t>
    </rPh>
    <rPh sb="3" eb="5">
      <t>シュルイ</t>
    </rPh>
    <phoneticPr fontId="3"/>
  </si>
  <si>
    <t>未承認</t>
    <rPh sb="0" eb="3">
      <t>ミショウニン</t>
    </rPh>
    <phoneticPr fontId="3"/>
  </si>
  <si>
    <t>　プラセボの使用</t>
    <rPh sb="6" eb="8">
      <t>シヨウ</t>
    </rPh>
    <phoneticPr fontId="3"/>
  </si>
  <si>
    <t>S</t>
    <phoneticPr fontId="3"/>
  </si>
  <si>
    <t>使用</t>
    <rPh sb="0" eb="2">
      <t>シヨウ</t>
    </rPh>
    <phoneticPr fontId="3"/>
  </si>
  <si>
    <t>全面禁止</t>
    <rPh sb="0" eb="2">
      <t>ゼンメン</t>
    </rPh>
    <rPh sb="2" eb="4">
      <t>キンシ</t>
    </rPh>
    <phoneticPr fontId="3"/>
  </si>
  <si>
    <t>19以下</t>
    <rPh sb="2" eb="4">
      <t>イカ</t>
    </rPh>
    <phoneticPr fontId="3"/>
  </si>
  <si>
    <t>30以上</t>
    <rPh sb="2" eb="4">
      <t>イジョウ</t>
    </rPh>
    <phoneticPr fontId="3"/>
  </si>
  <si>
    <t>4以下</t>
    <rPh sb="1" eb="3">
      <t>イカ</t>
    </rPh>
    <phoneticPr fontId="3"/>
  </si>
  <si>
    <t>10以上</t>
    <rPh sb="2" eb="4">
      <t>イジョウ</t>
    </rPh>
    <phoneticPr fontId="3"/>
  </si>
  <si>
    <t>　一般検査＋非侵襲的機能検査
　及び画像診断項目数</t>
    <rPh sb="1" eb="3">
      <t>イッパン</t>
    </rPh>
    <rPh sb="3" eb="5">
      <t>ケンサ</t>
    </rPh>
    <rPh sb="6" eb="7">
      <t>ヒ</t>
    </rPh>
    <rPh sb="7" eb="9">
      <t>シンシュウ</t>
    </rPh>
    <rPh sb="9" eb="10">
      <t>テキ</t>
    </rPh>
    <rPh sb="10" eb="12">
      <t>キノウ</t>
    </rPh>
    <rPh sb="12" eb="14">
      <t>ケンサ</t>
    </rPh>
    <rPh sb="16" eb="17">
      <t>オヨ</t>
    </rPh>
    <rPh sb="18" eb="20">
      <t>ガゾウ</t>
    </rPh>
    <rPh sb="20" eb="22">
      <t>シンダン</t>
    </rPh>
    <rPh sb="22" eb="25">
      <t>コウモクスウ</t>
    </rPh>
    <phoneticPr fontId="3"/>
  </si>
  <si>
    <t>重症・重篤</t>
    <rPh sb="0" eb="2">
      <t>ジュウショウ</t>
    </rPh>
    <rPh sb="3" eb="5">
      <t>ジュウトク</t>
    </rPh>
    <phoneticPr fontId="3"/>
  </si>
  <si>
    <t>他の適応に
国内で承認</t>
    <rPh sb="0" eb="1">
      <t>タ</t>
    </rPh>
    <rPh sb="2" eb="4">
      <t>テキオウ</t>
    </rPh>
    <rPh sb="6" eb="8">
      <t>コクナイ</t>
    </rPh>
    <rPh sb="9" eb="11">
      <t>ショウニン</t>
    </rPh>
    <phoneticPr fontId="3"/>
  </si>
  <si>
    <t>同一適応に
欧米で承認</t>
    <rPh sb="0" eb="2">
      <t>ドウイツ</t>
    </rPh>
    <rPh sb="2" eb="4">
      <t>テキオウ</t>
    </rPh>
    <rPh sb="6" eb="8">
      <t>オウベイ</t>
    </rPh>
    <rPh sb="9" eb="11">
      <t>ショウニン</t>
    </rPh>
    <phoneticPr fontId="3"/>
  </si>
  <si>
    <t>小児、</t>
    <rPh sb="0" eb="2">
      <t>ショウニ</t>
    </rPh>
    <phoneticPr fontId="3"/>
  </si>
  <si>
    <t>乳児、新生児</t>
    <rPh sb="0" eb="2">
      <t>ニュウジ</t>
    </rPh>
    <rPh sb="3" eb="6">
      <t>シンセイジ</t>
    </rPh>
    <phoneticPr fontId="3"/>
  </si>
  <si>
    <t>単盲検</t>
    <rPh sb="0" eb="1">
      <t>タン</t>
    </rPh>
    <rPh sb="1" eb="3">
      <t>モウケン</t>
    </rPh>
    <phoneticPr fontId="3"/>
  </si>
  <si>
    <t>二重盲検</t>
    <rPh sb="0" eb="2">
      <t>ニジュウ</t>
    </rPh>
    <rPh sb="2" eb="4">
      <t>モウケン</t>
    </rPh>
    <phoneticPr fontId="3"/>
  </si>
  <si>
    <t>同効薬でも
不変使用可</t>
    <rPh sb="0" eb="1">
      <t>ドウ</t>
    </rPh>
    <rPh sb="1" eb="2">
      <t>コウ</t>
    </rPh>
    <rPh sb="2" eb="3">
      <t>クスリ</t>
    </rPh>
    <rPh sb="6" eb="8">
      <t>フヘン</t>
    </rPh>
    <rPh sb="8" eb="11">
      <t>シヨウカ</t>
    </rPh>
    <phoneticPr fontId="3"/>
  </si>
  <si>
    <t>同効薬のみ禁止</t>
    <rPh sb="0" eb="1">
      <t>ドウ</t>
    </rPh>
    <rPh sb="1" eb="2">
      <t>コウ</t>
    </rPh>
    <rPh sb="2" eb="3">
      <t>クスリ</t>
    </rPh>
    <rPh sb="5" eb="7">
      <t>キンシ</t>
    </rPh>
    <phoneticPr fontId="3"/>
  </si>
  <si>
    <t>皮下・筋注</t>
    <rPh sb="0" eb="2">
      <t>ヒカ</t>
    </rPh>
    <rPh sb="3" eb="5">
      <t>キンチュウ</t>
    </rPh>
    <phoneticPr fontId="3"/>
  </si>
  <si>
    <t>静注・特殊</t>
    <rPh sb="0" eb="1">
      <t>セイ</t>
    </rPh>
    <rPh sb="1" eb="2">
      <t>チュウ</t>
    </rPh>
    <rPh sb="3" eb="5">
      <t>トクシュ</t>
    </rPh>
    <phoneticPr fontId="3"/>
  </si>
  <si>
    <t>49以下</t>
    <rPh sb="2" eb="4">
      <t>イカ</t>
    </rPh>
    <phoneticPr fontId="3"/>
  </si>
  <si>
    <t>100以上</t>
    <rPh sb="3" eb="5">
      <t>イジョウ</t>
    </rPh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</si>
  <si>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</si>
  <si>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</si>
  <si>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</si>
  <si>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</si>
  <si>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</si>
  <si>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Ⅱ(ウエイト×3)</t>
    <phoneticPr fontId="3"/>
  </si>
  <si>
    <t>Ⅲ(ウエイト×5)</t>
    <phoneticPr fontId="3"/>
  </si>
  <si>
    <t>Ⅳ(ウエイト
×実数)</t>
    <rPh sb="8" eb="10">
      <t>ジッスウ</t>
    </rPh>
    <phoneticPr fontId="3"/>
  </si>
  <si>
    <t>Ⅱ相/Ⅲ相</t>
    <rPh sb="1" eb="2">
      <t>ソウ</t>
    </rPh>
    <rPh sb="4" eb="5">
      <t>ソウ</t>
    </rPh>
    <phoneticPr fontId="3"/>
  </si>
  <si>
    <t>Ⅰ相</t>
    <rPh sb="1" eb="2">
      <t>ソウ</t>
    </rPh>
    <phoneticPr fontId="3"/>
  </si>
  <si>
    <t>回</t>
    <rPh sb="0" eb="1">
      <t>カイ</t>
    </rPh>
    <phoneticPr fontId="3"/>
  </si>
  <si>
    <t>上記基準表による算定結果（ウエイト×当該区分のポイント）</t>
    <rPh sb="0" eb="2">
      <t>ジョウキ</t>
    </rPh>
    <rPh sb="2" eb="4">
      <t>キジュン</t>
    </rPh>
    <rPh sb="4" eb="5">
      <t>ヒョウ</t>
    </rPh>
    <rPh sb="8" eb="10">
      <t>サンテイ</t>
    </rPh>
    <rPh sb="10" eb="12">
      <t>ケッカ</t>
    </rPh>
    <rPh sb="18" eb="20">
      <t>トウガイ</t>
    </rPh>
    <rPh sb="20" eb="22">
      <t>クブン</t>
    </rPh>
    <phoneticPr fontId="2"/>
  </si>
  <si>
    <t>A</t>
    <phoneticPr fontId="2"/>
  </si>
  <si>
    <t>：</t>
    <phoneticPr fontId="2"/>
  </si>
  <si>
    <t>×</t>
    <phoneticPr fontId="2"/>
  </si>
  <si>
    <t>＝</t>
    <phoneticPr fontId="2"/>
  </si>
  <si>
    <t>E</t>
    <phoneticPr fontId="2"/>
  </si>
  <si>
    <t>I</t>
    <phoneticPr fontId="2"/>
  </si>
  <si>
    <t>M</t>
    <phoneticPr fontId="2"/>
  </si>
  <si>
    <t>B</t>
    <phoneticPr fontId="2"/>
  </si>
  <si>
    <t>F</t>
    <phoneticPr fontId="2"/>
  </si>
  <si>
    <t>J</t>
    <phoneticPr fontId="2"/>
  </si>
  <si>
    <t>C</t>
    <phoneticPr fontId="2"/>
  </si>
  <si>
    <t>G</t>
    <phoneticPr fontId="2"/>
  </si>
  <si>
    <t>K</t>
    <phoneticPr fontId="2"/>
  </si>
  <si>
    <t>H</t>
    <phoneticPr fontId="2"/>
  </si>
  <si>
    <t>L</t>
    <phoneticPr fontId="2"/>
  </si>
  <si>
    <t>D</t>
    <phoneticPr fontId="2"/>
  </si>
  <si>
    <t>N</t>
    <phoneticPr fontId="2"/>
  </si>
  <si>
    <t>O</t>
    <phoneticPr fontId="2"/>
  </si>
  <si>
    <t>P</t>
    <phoneticPr fontId="2"/>
  </si>
  <si>
    <t>Q</t>
    <phoneticPr fontId="2"/>
  </si>
  <si>
    <t>R</t>
    <phoneticPr fontId="2"/>
  </si>
  <si>
    <t xml:space="preserve"> 成人（高齢者、
 肝・腎障害等）</t>
    <rPh sb="1" eb="3">
      <t>セイジン</t>
    </rPh>
    <rPh sb="4" eb="7">
      <t>コウレイシャ</t>
    </rPh>
    <rPh sb="10" eb="11">
      <t>カン</t>
    </rPh>
    <rPh sb="12" eb="15">
      <t>ジンショウガイ</t>
    </rPh>
    <rPh sb="15" eb="16">
      <t>トウ</t>
    </rPh>
    <phoneticPr fontId="3"/>
  </si>
  <si>
    <t>:</t>
    <phoneticPr fontId="3"/>
  </si>
  <si>
    <t xml:space="preserve"> モニタリング費、監査費については別計算となります。（別紙「モニタリング・監査費算出方法について」参照）</t>
    <rPh sb="7" eb="8">
      <t>ヒ</t>
    </rPh>
    <rPh sb="9" eb="11">
      <t>カンサ</t>
    </rPh>
    <rPh sb="11" eb="12">
      <t>ヒ</t>
    </rPh>
    <rPh sb="17" eb="18">
      <t>ベツ</t>
    </rPh>
    <rPh sb="18" eb="20">
      <t>ケイサン</t>
    </rPh>
    <phoneticPr fontId="3"/>
  </si>
  <si>
    <t>＠30,000×症例数（</t>
    <rPh sb="8" eb="11">
      <t>ショウレイスウ</t>
    </rPh>
    <phoneticPr fontId="3"/>
  </si>
  <si>
    <t>＠7,000×被験者来院回数（</t>
    <phoneticPr fontId="3"/>
  </si>
  <si>
    <t>ＳＭＯの有無</t>
    <rPh sb="4" eb="6">
      <t>ウム</t>
    </rPh>
    <phoneticPr fontId="2"/>
  </si>
  <si>
    <t>⑤</t>
    <phoneticPr fontId="3"/>
  </si>
  <si>
    <t>⑥</t>
    <phoneticPr fontId="3"/>
  </si>
  <si>
    <t>⑦</t>
    <phoneticPr fontId="3"/>
  </si>
  <si>
    <t>⑨</t>
    <phoneticPr fontId="3"/>
  </si>
  <si>
    <t>臨床試験研究費</t>
    <rPh sb="0" eb="2">
      <t>リンショウ</t>
    </rPh>
    <rPh sb="2" eb="4">
      <t>シケン</t>
    </rPh>
    <rPh sb="4" eb="7">
      <t>ケンキュウヒ</t>
    </rPh>
    <phoneticPr fontId="3"/>
  </si>
  <si>
    <t>予想される研究費</t>
    <rPh sb="0" eb="2">
      <t>ヨソウ</t>
    </rPh>
    <rPh sb="5" eb="8">
      <t>ケンキュウヒ</t>
    </rPh>
    <phoneticPr fontId="2"/>
  </si>
  <si>
    <t>VISIT単価（</t>
    <rPh sb="5" eb="7">
      <t>タンカ</t>
    </rPh>
    <phoneticPr fontId="3"/>
  </si>
  <si>
    <t>1年目150,000 、2年目以降100,000</t>
    <rPh sb="1" eb="3">
      <t>ネンメ</t>
    </rPh>
    <rPh sb="13" eb="15">
      <t>ネンメ</t>
    </rPh>
    <rPh sb="15" eb="17">
      <t>イコウ</t>
    </rPh>
    <phoneticPr fontId="3"/>
  </si>
  <si>
    <t>)例</t>
    <rPh sb="1" eb="2">
      <t>レイ</t>
    </rPh>
    <phoneticPr fontId="3"/>
  </si>
  <si>
    <t>実施症例数</t>
    <rPh sb="0" eb="2">
      <t>ジッシ</t>
    </rPh>
    <rPh sb="2" eb="5">
      <t>ショウレイスウ</t>
    </rPh>
    <phoneticPr fontId="3"/>
  </si>
  <si>
    <t>例</t>
    <rPh sb="0" eb="1">
      <t>レイ</t>
    </rPh>
    <phoneticPr fontId="3"/>
  </si>
  <si>
    <t>研究準備費</t>
    <rPh sb="0" eb="2">
      <t>ケンキュウ</t>
    </rPh>
    <rPh sb="2" eb="5">
      <t>ジュンビヒ</t>
    </rPh>
    <phoneticPr fontId="3"/>
  </si>
  <si>
    <t>④</t>
    <phoneticPr fontId="3"/>
  </si>
  <si>
    <t>⑧</t>
    <phoneticPr fontId="3"/>
  </si>
  <si>
    <t>⑩</t>
    <phoneticPr fontId="3"/>
  </si>
  <si>
    <t>⑪</t>
    <phoneticPr fontId="3"/>
  </si>
  <si>
    <t>観察期脱落費</t>
    <rPh sb="0" eb="2">
      <t>カンサツ</t>
    </rPh>
    <rPh sb="2" eb="3">
      <t>キ</t>
    </rPh>
    <rPh sb="3" eb="5">
      <t>ダツラク</t>
    </rPh>
    <rPh sb="5" eb="6">
      <t>ヒ</t>
    </rPh>
    <phoneticPr fontId="3"/>
  </si>
  <si>
    <t>)例</t>
    <rPh sb="1" eb="2">
      <t>レイ</t>
    </rPh>
    <phoneticPr fontId="2"/>
  </si>
  <si>
    <t>)回×（</t>
    <phoneticPr fontId="2"/>
  </si>
  <si>
    <t>)ヶ月</t>
    <rPh sb="2" eb="3">
      <t>ゲツ</t>
    </rPh>
    <phoneticPr fontId="2"/>
  </si>
  <si>
    <t>I</t>
    <phoneticPr fontId="3"/>
  </si>
  <si>
    <t>S</t>
    <phoneticPr fontId="2"/>
  </si>
  <si>
    <t>オープン</t>
    <phoneticPr fontId="3"/>
  </si>
  <si>
    <t>20～29</t>
    <phoneticPr fontId="3"/>
  </si>
  <si>
    <t>5～9</t>
    <phoneticPr fontId="3"/>
  </si>
  <si>
    <t>50～99</t>
    <phoneticPr fontId="3"/>
  </si>
  <si>
    <t>（①～⑪の合計）</t>
    <phoneticPr fontId="3"/>
  </si>
  <si>
    <t>内用・外用</t>
    <rPh sb="0" eb="2">
      <t>ナイヨウ</t>
    </rPh>
    <rPh sb="3" eb="5">
      <t>ガイヨウ</t>
    </rPh>
    <phoneticPr fontId="3"/>
  </si>
  <si>
    <t>　被験者の選出（適格＋除外基準数）</t>
    <rPh sb="1" eb="4">
      <t>ヒケンシャ</t>
    </rPh>
    <rPh sb="5" eb="7">
      <t>センシュツ</t>
    </rPh>
    <rPh sb="8" eb="10">
      <t>テキカク</t>
    </rPh>
    <rPh sb="11" eb="13">
      <t>ジョガイ</t>
    </rPh>
    <rPh sb="13" eb="15">
      <t>キジュン</t>
    </rPh>
    <rPh sb="15" eb="16">
      <t>スウ</t>
    </rPh>
    <phoneticPr fontId="3"/>
  </si>
  <si>
    <t>（氏名）</t>
    <rPh sb="1" eb="3">
      <t>シメイ</t>
    </rPh>
    <phoneticPr fontId="2"/>
  </si>
  <si>
    <t>ヶ月</t>
    <rPh sb="1" eb="2">
      <t>ゲツ</t>
    </rPh>
    <phoneticPr fontId="3"/>
  </si>
  <si>
    <t>予定契約期間</t>
    <rPh sb="0" eb="2">
      <t>ヨテイ</t>
    </rPh>
    <rPh sb="2" eb="4">
      <t>ケイヤク</t>
    </rPh>
    <rPh sb="4" eb="6">
      <t>キカン</t>
    </rPh>
    <phoneticPr fontId="3"/>
  </si>
  <si>
    <t>)回×</t>
    <rPh sb="1" eb="2">
      <t>カイ</t>
    </rPh>
    <phoneticPr fontId="3"/>
  </si>
  <si>
    <t>予定VISIT数</t>
    <rPh sb="0" eb="2">
      <t>ヨテイ</t>
    </rPh>
    <rPh sb="7" eb="8">
      <t>スウ</t>
    </rPh>
    <phoneticPr fontId="3"/>
  </si>
  <si>
    <t>　</t>
    <phoneticPr fontId="3"/>
  </si>
  <si>
    <t>現契約額
（円）</t>
    <rPh sb="0" eb="1">
      <t>ゲン</t>
    </rPh>
    <rPh sb="1" eb="4">
      <t>ケイヤクガク</t>
    </rPh>
    <rPh sb="6" eb="7">
      <t>エン</t>
    </rPh>
    <phoneticPr fontId="2"/>
  </si>
  <si>
    <t>変更後の額
（円）</t>
    <rPh sb="0" eb="3">
      <t>ヘンコウゴ</t>
    </rPh>
    <rPh sb="4" eb="5">
      <t>ガク</t>
    </rPh>
    <rPh sb="7" eb="8">
      <t>エン</t>
    </rPh>
    <phoneticPr fontId="2"/>
  </si>
  <si>
    <t>増額額
（円）</t>
    <rPh sb="0" eb="2">
      <t>ゾウガク</t>
    </rPh>
    <rPh sb="2" eb="3">
      <t>ガク</t>
    </rPh>
    <rPh sb="5" eb="6">
      <t>エン</t>
    </rPh>
    <phoneticPr fontId="2"/>
  </si>
  <si>
    <t>院内書式　1-2</t>
    <rPh sb="0" eb="2">
      <t>インナイ</t>
    </rPh>
    <rPh sb="2" eb="4">
      <t>ショシキ</t>
    </rPh>
    <phoneticPr fontId="2"/>
  </si>
  <si>
    <t>C×8％</t>
    <phoneticPr fontId="3"/>
  </si>
  <si>
    <t>_</t>
  </si>
  <si>
    <t>）×被験者対応回数（</t>
    <rPh sb="2" eb="5">
      <t>ヒケンシャ</t>
    </rPh>
    <rPh sb="5" eb="7">
      <t>タイオウ</t>
    </rPh>
    <rPh sb="7" eb="9">
      <t>カイスウ</t>
    </rPh>
    <phoneticPr fontId="3"/>
  </si>
  <si>
    <t>　1症例の予定対応回数（VISIT数）</t>
    <rPh sb="2" eb="4">
      <t>ショウレイ</t>
    </rPh>
    <rPh sb="5" eb="7">
      <t>ヨテイ</t>
    </rPh>
    <rPh sb="7" eb="9">
      <t>タイオウ</t>
    </rPh>
    <rPh sb="9" eb="11">
      <t>カイスウ</t>
    </rPh>
    <rPh sb="10" eb="11">
      <t>スウ</t>
    </rPh>
    <rPh sb="17" eb="18">
      <t>スウ</t>
    </rPh>
    <phoneticPr fontId="3"/>
  </si>
  <si>
    <t>福島県立医科大学附属病院長 殿</t>
    <rPh sb="0" eb="2">
      <t>フクシマ</t>
    </rPh>
    <rPh sb="2" eb="4">
      <t>ケンリツ</t>
    </rPh>
    <rPh sb="4" eb="8">
      <t>イカダイガク</t>
    </rPh>
    <rPh sb="8" eb="10">
      <t>フゾク</t>
    </rPh>
    <rPh sb="10" eb="12">
      <t>ビョウイン</t>
    </rPh>
    <rPh sb="13" eb="14">
      <t>インチョウ</t>
    </rPh>
    <rPh sb="14" eb="15">
      <t>ドノ</t>
    </rPh>
    <phoneticPr fontId="2"/>
  </si>
  <si>
    <t>（治験薬管理費ポイント積算）</t>
    <rPh sb="1" eb="4">
      <t>チケンヤク</t>
    </rPh>
    <rPh sb="4" eb="6">
      <t>カンリ</t>
    </rPh>
    <rPh sb="6" eb="7">
      <t>ヒ</t>
    </rPh>
    <rPh sb="11" eb="13">
      <t>セキサン</t>
    </rPh>
    <phoneticPr fontId="2"/>
  </si>
  <si>
    <t>ウエイト</t>
    <phoneticPr fontId="2"/>
  </si>
  <si>
    <t>ポ　イ　ン　ト</t>
    <phoneticPr fontId="2"/>
  </si>
  <si>
    <t>積算段階
入力欄</t>
    <rPh sb="0" eb="2">
      <t>セキサン</t>
    </rPh>
    <rPh sb="2" eb="4">
      <t>ダンカイ</t>
    </rPh>
    <rPh sb="5" eb="8">
      <t>ニュウリョクラン</t>
    </rPh>
    <phoneticPr fontId="2"/>
  </si>
  <si>
    <t>Ⅰ(ウエイト×1)</t>
    <phoneticPr fontId="2"/>
  </si>
  <si>
    <t>Ⅱ(ウエイト×2)</t>
    <phoneticPr fontId="2"/>
  </si>
  <si>
    <t>Ⅲ(ウエイト×3)</t>
    <phoneticPr fontId="2"/>
  </si>
  <si>
    <t>Ⅳ</t>
    <phoneticPr fontId="2"/>
  </si>
  <si>
    <t>A</t>
    <phoneticPr fontId="2"/>
  </si>
  <si>
    <t>　治験薬の剤型</t>
    <rPh sb="1" eb="4">
      <t>チケンヤク</t>
    </rPh>
    <rPh sb="5" eb="6">
      <t>ザイ</t>
    </rPh>
    <rPh sb="6" eb="7">
      <t>ケイ</t>
    </rPh>
    <phoneticPr fontId="2"/>
  </si>
  <si>
    <t>内服</t>
    <rPh sb="0" eb="2">
      <t>ナイフク</t>
    </rPh>
    <phoneticPr fontId="2"/>
  </si>
  <si>
    <t>外用</t>
    <rPh sb="0" eb="2">
      <t>ガイヨウ</t>
    </rPh>
    <phoneticPr fontId="2"/>
  </si>
  <si>
    <t>注射</t>
    <rPh sb="0" eb="2">
      <t>チュウシャ</t>
    </rPh>
    <phoneticPr fontId="2"/>
  </si>
  <si>
    <t>B</t>
    <phoneticPr fontId="2"/>
  </si>
  <si>
    <t>　デザイン</t>
    <phoneticPr fontId="2"/>
  </si>
  <si>
    <t>オープン</t>
    <phoneticPr fontId="2"/>
  </si>
  <si>
    <t>単盲検</t>
    <rPh sb="0" eb="1">
      <t>タン</t>
    </rPh>
    <rPh sb="1" eb="3">
      <t>モウケン</t>
    </rPh>
    <phoneticPr fontId="2"/>
  </si>
  <si>
    <t>二重盲検</t>
    <rPh sb="0" eb="2">
      <t>ニジュウ</t>
    </rPh>
    <rPh sb="2" eb="4">
      <t>モウケン</t>
    </rPh>
    <phoneticPr fontId="2"/>
  </si>
  <si>
    <t>C</t>
    <phoneticPr fontId="2"/>
  </si>
  <si>
    <t>　投与期間</t>
    <rPh sb="1" eb="3">
      <t>トウヨ</t>
    </rPh>
    <rPh sb="3" eb="5">
      <t>キカン</t>
    </rPh>
    <phoneticPr fontId="2"/>
  </si>
  <si>
    <t>4週間以内</t>
    <rPh sb="1" eb="2">
      <t>シュウ</t>
    </rPh>
    <rPh sb="2" eb="3">
      <t>カン</t>
    </rPh>
    <rPh sb="3" eb="5">
      <t>イナイ</t>
    </rPh>
    <phoneticPr fontId="2"/>
  </si>
  <si>
    <t>5～24週</t>
    <rPh sb="4" eb="5">
      <t>シュウ</t>
    </rPh>
    <phoneticPr fontId="2"/>
  </si>
  <si>
    <t>24～49週</t>
    <rPh sb="5" eb="6">
      <t>シュウ</t>
    </rPh>
    <phoneticPr fontId="2"/>
  </si>
  <si>
    <t>50週以上</t>
    <rPh sb="2" eb="3">
      <t>シュウ</t>
    </rPh>
    <rPh sb="3" eb="5">
      <t>イジョウ</t>
    </rPh>
    <phoneticPr fontId="2"/>
  </si>
  <si>
    <t>25週毎に
Ⅲに9ポイント加算</t>
    <phoneticPr fontId="2"/>
  </si>
  <si>
    <t>D</t>
    <phoneticPr fontId="2"/>
  </si>
  <si>
    <t>　調剤及び出庫回数</t>
    <rPh sb="1" eb="3">
      <t>チョウザイ</t>
    </rPh>
    <rPh sb="3" eb="4">
      <t>オヨ</t>
    </rPh>
    <rPh sb="5" eb="7">
      <t>シュッコ</t>
    </rPh>
    <rPh sb="7" eb="9">
      <t>カイスウ</t>
    </rPh>
    <phoneticPr fontId="2"/>
  </si>
  <si>
    <t>単回</t>
    <rPh sb="0" eb="1">
      <t>タン</t>
    </rPh>
    <rPh sb="1" eb="2">
      <t>カイ</t>
    </rPh>
    <phoneticPr fontId="2"/>
  </si>
  <si>
    <t>5回以下</t>
    <rPh sb="1" eb="2">
      <t>カイ</t>
    </rPh>
    <rPh sb="2" eb="4">
      <t>イカ</t>
    </rPh>
    <phoneticPr fontId="2"/>
  </si>
  <si>
    <t>6回以上</t>
    <rPh sb="1" eb="2">
      <t>カイ</t>
    </rPh>
    <rPh sb="2" eb="4">
      <t>イジョウ</t>
    </rPh>
    <phoneticPr fontId="2"/>
  </si>
  <si>
    <t>（無菌調整）</t>
    <rPh sb="1" eb="3">
      <t>ムキン</t>
    </rPh>
    <rPh sb="3" eb="5">
      <t>チョウセイ</t>
    </rPh>
    <phoneticPr fontId="2"/>
  </si>
  <si>
    <t>+ 5</t>
    <phoneticPr fontId="2"/>
  </si>
  <si>
    <t>E</t>
    <phoneticPr fontId="2"/>
  </si>
  <si>
    <t>　保存状況</t>
    <rPh sb="1" eb="3">
      <t>ホゾン</t>
    </rPh>
    <rPh sb="3" eb="5">
      <t>ジョウキョウ</t>
    </rPh>
    <phoneticPr fontId="2"/>
  </si>
  <si>
    <t>室温</t>
    <rPh sb="0" eb="2">
      <t>シツオン</t>
    </rPh>
    <phoneticPr fontId="2"/>
  </si>
  <si>
    <t>冷所又は遮光</t>
    <rPh sb="0" eb="2">
      <t>レイショ</t>
    </rPh>
    <rPh sb="2" eb="3">
      <t>マタ</t>
    </rPh>
    <rPh sb="4" eb="6">
      <t>シャコウ</t>
    </rPh>
    <phoneticPr fontId="2"/>
  </si>
  <si>
    <t>冷所及び遮光</t>
    <rPh sb="0" eb="2">
      <t>レイショ</t>
    </rPh>
    <rPh sb="2" eb="3">
      <t>オヨ</t>
    </rPh>
    <rPh sb="4" eb="6">
      <t>シャコウ</t>
    </rPh>
    <phoneticPr fontId="2"/>
  </si>
  <si>
    <t>F</t>
    <phoneticPr fontId="2"/>
  </si>
  <si>
    <t>　単相か複相か</t>
    <rPh sb="1" eb="3">
      <t>タンソウ</t>
    </rPh>
    <rPh sb="4" eb="6">
      <t>フクソウ</t>
    </rPh>
    <phoneticPr fontId="2"/>
  </si>
  <si>
    <t>2つの相同時</t>
    <rPh sb="3" eb="4">
      <t>ソウ</t>
    </rPh>
    <rPh sb="4" eb="6">
      <t>ドウジ</t>
    </rPh>
    <phoneticPr fontId="2"/>
  </si>
  <si>
    <t>3つ以上</t>
    <rPh sb="2" eb="4">
      <t>イジョウ</t>
    </rPh>
    <phoneticPr fontId="2"/>
  </si>
  <si>
    <t>G</t>
    <phoneticPr fontId="2"/>
  </si>
  <si>
    <t>　単科か複数科か</t>
    <rPh sb="1" eb="3">
      <t>タンカ</t>
    </rPh>
    <rPh sb="4" eb="6">
      <t>フクスウ</t>
    </rPh>
    <rPh sb="6" eb="7">
      <t>カ</t>
    </rPh>
    <phoneticPr fontId="2"/>
  </si>
  <si>
    <t>2科</t>
    <rPh sb="1" eb="2">
      <t>カ</t>
    </rPh>
    <phoneticPr fontId="2"/>
  </si>
  <si>
    <t>3科以上</t>
    <rPh sb="1" eb="2">
      <t>カ</t>
    </rPh>
    <rPh sb="2" eb="4">
      <t>イジョウ</t>
    </rPh>
    <phoneticPr fontId="2"/>
  </si>
  <si>
    <t>H</t>
    <phoneticPr fontId="2"/>
  </si>
  <si>
    <t>　同一治療薬での対象疾患の数</t>
    <rPh sb="1" eb="3">
      <t>ドウイツ</t>
    </rPh>
    <rPh sb="3" eb="6">
      <t>チリョウヤク</t>
    </rPh>
    <rPh sb="8" eb="10">
      <t>タイショウ</t>
    </rPh>
    <rPh sb="10" eb="12">
      <t>シッカン</t>
    </rPh>
    <rPh sb="13" eb="14">
      <t>カズ</t>
    </rPh>
    <phoneticPr fontId="2"/>
  </si>
  <si>
    <t>2つ</t>
    <phoneticPr fontId="2"/>
  </si>
  <si>
    <t>I</t>
    <phoneticPr fontId="2"/>
  </si>
  <si>
    <t>　ウォッシュアウト時のプラセボの使用</t>
    <rPh sb="9" eb="10">
      <t>ジ</t>
    </rPh>
    <rPh sb="16" eb="18">
      <t>シヨウ</t>
    </rPh>
    <phoneticPr fontId="2"/>
  </si>
  <si>
    <t>有</t>
    <rPh sb="0" eb="1">
      <t>ア</t>
    </rPh>
    <phoneticPr fontId="2"/>
  </si>
  <si>
    <t>J</t>
    <phoneticPr fontId="2"/>
  </si>
  <si>
    <t>　特殊説明文書等の添付</t>
    <rPh sb="1" eb="3">
      <t>トクシュ</t>
    </rPh>
    <rPh sb="3" eb="5">
      <t>セツメイ</t>
    </rPh>
    <rPh sb="5" eb="7">
      <t>ブンショ</t>
    </rPh>
    <rPh sb="7" eb="8">
      <t>トウ</t>
    </rPh>
    <rPh sb="9" eb="11">
      <t>テンプ</t>
    </rPh>
    <phoneticPr fontId="2"/>
  </si>
  <si>
    <t>K</t>
    <phoneticPr fontId="2"/>
  </si>
  <si>
    <t>　治験薬の種目</t>
    <rPh sb="1" eb="4">
      <t>チケンヤク</t>
    </rPh>
    <rPh sb="5" eb="7">
      <t>シュモク</t>
    </rPh>
    <phoneticPr fontId="2"/>
  </si>
  <si>
    <t>毒・劇薬（予定）</t>
    <rPh sb="0" eb="1">
      <t>ドク</t>
    </rPh>
    <rPh sb="2" eb="4">
      <t>ゲキヤク</t>
    </rPh>
    <rPh sb="5" eb="7">
      <t>ヨテイ</t>
    </rPh>
    <phoneticPr fontId="2"/>
  </si>
  <si>
    <t>向精神薬・麻薬</t>
    <rPh sb="0" eb="4">
      <t>コウセイシンヤク</t>
    </rPh>
    <rPh sb="5" eb="7">
      <t>マヤク</t>
    </rPh>
    <phoneticPr fontId="2"/>
  </si>
  <si>
    <t>L</t>
    <phoneticPr fontId="2"/>
  </si>
  <si>
    <t>　併用薬の交付</t>
    <rPh sb="1" eb="3">
      <t>ヘイヨウ</t>
    </rPh>
    <rPh sb="3" eb="4">
      <t>ヤク</t>
    </rPh>
    <rPh sb="5" eb="7">
      <t>コウフ</t>
    </rPh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</si>
  <si>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</si>
  <si>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</si>
  <si>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3種以上</t>
    <rPh sb="1" eb="2">
      <t>シュ</t>
    </rPh>
    <rPh sb="2" eb="4">
      <t>イジョウ</t>
    </rPh>
    <phoneticPr fontId="2"/>
  </si>
  <si>
    <t>M</t>
    <phoneticPr fontId="2"/>
  </si>
  <si>
    <t>　併用適用時の併用薬チェック</t>
    <rPh sb="1" eb="3">
      <t>ヘイヨウ</t>
    </rPh>
    <rPh sb="3" eb="5">
      <t>テキヨウ</t>
    </rPh>
    <rPh sb="5" eb="6">
      <t>ジ</t>
    </rPh>
    <rPh sb="7" eb="9">
      <t>ヘイヨウ</t>
    </rPh>
    <rPh sb="9" eb="10">
      <t>ヤク</t>
    </rPh>
    <phoneticPr fontId="2"/>
  </si>
  <si>
    <t>N</t>
    <phoneticPr fontId="2"/>
  </si>
  <si>
    <t>　請求医のチェック</t>
    <rPh sb="1" eb="3">
      <t>セイキュウ</t>
    </rPh>
    <rPh sb="3" eb="4">
      <t>イ</t>
    </rPh>
    <phoneticPr fontId="2"/>
  </si>
  <si>
    <t>2名以下</t>
    <rPh sb="1" eb="2">
      <t>メイ</t>
    </rPh>
    <rPh sb="2" eb="4">
      <t>イカ</t>
    </rPh>
    <phoneticPr fontId="2"/>
  </si>
  <si>
    <t>3～5名</t>
    <rPh sb="3" eb="4">
      <t>メイ</t>
    </rPh>
    <phoneticPr fontId="2"/>
  </si>
  <si>
    <t>6名以上</t>
    <rPh sb="1" eb="2">
      <t>メイ</t>
    </rPh>
    <rPh sb="2" eb="4">
      <t>イジョウ</t>
    </rPh>
    <phoneticPr fontId="2"/>
  </si>
  <si>
    <t>O</t>
    <phoneticPr fontId="2"/>
  </si>
  <si>
    <t>　治験薬規格数</t>
    <rPh sb="1" eb="4">
      <t>チケンヤク</t>
    </rPh>
    <rPh sb="4" eb="6">
      <t>キカク</t>
    </rPh>
    <rPh sb="6" eb="7">
      <t>スウ</t>
    </rPh>
    <phoneticPr fontId="2"/>
  </si>
  <si>
    <t>3以上</t>
    <rPh sb="1" eb="3">
      <t>イジョウ</t>
    </rPh>
    <phoneticPr fontId="2"/>
  </si>
  <si>
    <t>P</t>
    <phoneticPr fontId="2"/>
  </si>
  <si>
    <t>　治験期間（1ヶ月単位）</t>
    <rPh sb="1" eb="3">
      <t>チケン</t>
    </rPh>
    <rPh sb="3" eb="5">
      <t>キカン</t>
    </rPh>
    <rPh sb="8" eb="9">
      <t>ゲツ</t>
    </rPh>
    <rPh sb="9" eb="11">
      <t>タンイ</t>
    </rPh>
    <phoneticPr fontId="2"/>
  </si>
  <si>
    <t>A</t>
    <phoneticPr fontId="2"/>
  </si>
  <si>
    <t>：</t>
    <phoneticPr fontId="2"/>
  </si>
  <si>
    <t>×</t>
    <phoneticPr fontId="2"/>
  </si>
  <si>
    <t>＝</t>
    <phoneticPr fontId="2"/>
  </si>
  <si>
    <t>F</t>
    <phoneticPr fontId="2"/>
  </si>
  <si>
    <t>B</t>
    <phoneticPr fontId="2"/>
  </si>
  <si>
    <t>G</t>
    <phoneticPr fontId="2"/>
  </si>
  <si>
    <t>C</t>
    <phoneticPr fontId="2"/>
  </si>
  <si>
    <t>H</t>
    <phoneticPr fontId="2"/>
  </si>
  <si>
    <t>D</t>
    <phoneticPr fontId="2"/>
  </si>
  <si>
    <t>I</t>
    <phoneticPr fontId="2"/>
  </si>
  <si>
    <t>E</t>
    <phoneticPr fontId="2"/>
  </si>
  <si>
    <t>治験薬管理費</t>
    <rPh sb="0" eb="3">
      <t>チケンヤク</t>
    </rPh>
    <rPh sb="3" eb="6">
      <t>カンリヒ</t>
    </rPh>
    <phoneticPr fontId="2"/>
  </si>
  <si>
    <t>Ａ～Ｐの各要素のポイント小計＝</t>
    <rPh sb="4" eb="7">
      <t>カクヨウソ</t>
    </rPh>
    <rPh sb="12" eb="14">
      <t>ショウケイ</t>
    </rPh>
    <phoneticPr fontId="2"/>
  </si>
  <si>
    <t>合計ポイント数×</t>
    <rPh sb="0" eb="2">
      <t>ゴウケイ</t>
    </rPh>
    <rPh sb="6" eb="7">
      <t>スウ</t>
    </rPh>
    <phoneticPr fontId="2"/>
  </si>
  <si>
    <t>円＝</t>
    <rPh sb="0" eb="1">
      <t>エン</t>
    </rPh>
    <phoneticPr fontId="2"/>
  </si>
  <si>
    <t>円</t>
    <rPh sb="0" eb="1">
      <t>エン</t>
    </rPh>
    <phoneticPr fontId="2"/>
  </si>
  <si>
    <t>（</t>
    <phoneticPr fontId="2"/>
  </si>
  <si>
    <t>×症例数</t>
    <rPh sb="1" eb="4">
      <t>ショウレイスウ</t>
    </rPh>
    <phoneticPr fontId="2"/>
  </si>
  <si>
    <t>）</t>
    <phoneticPr fontId="2"/>
  </si>
  <si>
    <t>＠30,000×契約期間（</t>
    <rPh sb="8" eb="10">
      <t>ケイヤク</t>
    </rPh>
    <rPh sb="10" eb="12">
      <t>キカン</t>
    </rPh>
    <phoneticPr fontId="2"/>
  </si>
  <si>
    <t xml:space="preserve">      年　　 月　　  日</t>
    <rPh sb="6" eb="7">
      <t>ネン</t>
    </rPh>
    <rPh sb="10" eb="11">
      <t>ガツ</t>
    </rPh>
    <rPh sb="15" eb="16">
      <t>ニチ</t>
    </rPh>
    <phoneticPr fontId="2"/>
  </si>
  <si>
    <t>VISIT単価</t>
    <rPh sb="5" eb="7">
      <t>タンカ</t>
    </rPh>
    <phoneticPr fontId="2"/>
  </si>
  <si>
    <t>(VISIT単価）</t>
    <rPh sb="6" eb="8">
      <t>タンカ</t>
    </rPh>
    <phoneticPr fontId="2"/>
  </si>
  <si>
    <t>※参考：１例あたりの臨床試験研究費：　</t>
    <rPh sb="1" eb="3">
      <t>サンコウ</t>
    </rPh>
    <rPh sb="5" eb="6">
      <t>レイ</t>
    </rPh>
    <rPh sb="10" eb="12">
      <t>リンショウ</t>
    </rPh>
    <rPh sb="12" eb="14">
      <t>シケン</t>
    </rPh>
    <rPh sb="14" eb="17">
      <t>ケンキュウヒ</t>
    </rPh>
    <phoneticPr fontId="2"/>
  </si>
  <si>
    <t>÷VISIT数（T）</t>
    <phoneticPr fontId="2"/>
  </si>
  <si>
    <t>) =</t>
    <phoneticPr fontId="2"/>
  </si>
  <si>
    <t xml:space="preserve">ROUNDDOWN </t>
    <phoneticPr fontId="2"/>
  </si>
  <si>
    <t>(</t>
    <phoneticPr fontId="2"/>
  </si>
  <si>
    <t>÷</t>
    <phoneticPr fontId="2"/>
  </si>
  <si>
    <t>)</t>
    <phoneticPr fontId="2"/>
  </si>
  <si>
    <t>× 100</t>
    <phoneticPr fontId="2"/>
  </si>
  <si>
    <t>=</t>
    <phoneticPr fontId="2"/>
  </si>
  <si>
    <t>Ａ～Ｓの各要素のポイント小計＝</t>
    <rPh sb="4" eb="7">
      <t>カクヨウソ</t>
    </rPh>
    <rPh sb="12" eb="14">
      <t>ショウケイ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</si>
</sst>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#,##0_ "/>
    <numFmt numFmtId="177" formatCode="#,##0_);[Red]\(#,##0\)"/>
    <numFmt numFmtId="178" formatCode="yyyy&quot;年&quot;m&quot;月&quot;d&quot;日&quot;;@"/>
    <numFmt numFmtId="179" formatCode="#,##0&quot;円&quot;"/>
    <numFmt numFmtId="180" formatCode="#0&quot;回&quot;"/>
    <numFmt numFmtId="181" formatCode="#0&quot;例&quot;"/>
    <numFmt numFmtId="182" formatCode="&quot;[&quot;#,##0&quot;]&quot;"/>
    <numFmt numFmtId="183" formatCode="#,##0&quot;回&quot;"/>
    <numFmt numFmtId="184" formatCode="#,##0&quot;週&quot;"/>
    <numFmt numFmtId="185" formatCode="#,##0&quot;ヶ月&quot;"/>
    <numFmt numFmtId="186" formatCode="0_);[Red]\(0\)"/>
    <numFmt numFmtId="190" formatCode="0.0_);[Red]\(0.0\)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0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9"/>
      <color theme="1"/>
      <name val="ＭＳ Ｐゴシック"/>
      <family val="3"/>
      <charset val="128"/>
      <scheme val="minor"/>
    </font>
    <font>
      <b/>
      <u/>
      <sz val="9"/>
      <color theme="1"/>
      <name val="ＭＳ Ｐゴシック"/>
      <family val="3"/>
      <charset val="128"/>
      <scheme val="minor"/>
    </font>
    <font>
      <u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uble">
        <color indexed="64"/>
      </diagonal>
    </border>
    <border diagonalDown="1"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double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17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5" fillId="0" borderId="1" xfId="1" applyFont="1" applyBorder="1">
      <alignment vertical="center"/>
    </xf>
    <xf numFmtId="0" fontId="6" fillId="2" borderId="2" xfId="1" applyFont="1" applyFill="1" applyBorder="1" applyProtection="1">
      <alignment vertical="center"/>
      <protection locked="0"/>
    </xf>
    <xf numFmtId="0" fontId="6" fillId="2" borderId="3" xfId="1" applyFont="1" applyFill="1" applyBorder="1" applyProtection="1">
      <alignment vertical="center"/>
      <protection locked="0"/>
    </xf>
    <xf numFmtId="0" fontId="6" fillId="2" borderId="4" xfId="1" applyFont="1" applyFill="1" applyBorder="1" applyProtection="1">
      <alignment vertical="center"/>
      <protection locked="0"/>
    </xf>
    <xf numFmtId="0" fontId="6" fillId="2" borderId="5" xfId="1" applyFont="1" applyFill="1" applyBorder="1" applyProtection="1">
      <alignment vertical="center"/>
      <protection locked="0"/>
    </xf>
    <xf numFmtId="0" fontId="5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6" fillId="0" borderId="0" xfId="1" applyFont="1">
      <alignment vertical="center"/>
    </xf>
    <xf numFmtId="178" fontId="6" fillId="0" borderId="0" xfId="1" applyNumberFormat="1" applyFont="1" applyAlignment="1">
      <alignment horizontal="center" vertical="center"/>
    </xf>
    <xf numFmtId="0" fontId="7" fillId="0" borderId="0" xfId="1" applyFont="1" applyBorder="1" applyAlignment="1">
      <alignment horizontal="right" vertical="center"/>
    </xf>
    <xf numFmtId="0" fontId="9" fillId="0" borderId="0" xfId="0" applyFont="1" applyAlignment="1" applyProtection="1">
      <alignment vertical="center"/>
    </xf>
    <xf numFmtId="0" fontId="7" fillId="0" borderId="0" xfId="1" applyFont="1" applyBorder="1" applyAlignment="1" applyProtection="1">
      <alignment horizontal="right" vertical="center"/>
    </xf>
    <xf numFmtId="0" fontId="6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center" vertical="center" shrinkToFit="1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1" applyFont="1" applyFill="1">
      <alignment vertical="center"/>
    </xf>
    <xf numFmtId="0" fontId="6" fillId="0" borderId="0" xfId="1" applyFont="1" applyFill="1" applyBorder="1" applyAlignment="1" applyProtection="1">
      <alignment horizontal="left" vertical="center" shrinkToFit="1"/>
    </xf>
    <xf numFmtId="0" fontId="10" fillId="0" borderId="0" xfId="0" applyFont="1" applyFill="1" applyAlignment="1" applyProtection="1">
      <alignment vertical="center" shrinkToFit="1"/>
    </xf>
    <xf numFmtId="0" fontId="10" fillId="0" borderId="0" xfId="0" applyFont="1" applyFill="1" applyAlignment="1" applyProtection="1">
      <alignment horizontal="left" vertical="center" shrinkToFit="1"/>
    </xf>
    <xf numFmtId="0" fontId="9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top" shrinkToFit="1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left" vertical="center"/>
    </xf>
    <xf numFmtId="0" fontId="4" fillId="0" borderId="6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177" fontId="4" fillId="0" borderId="0" xfId="1" applyNumberFormat="1" applyFont="1" applyBorder="1" applyAlignment="1">
      <alignment horizontal="left" vertical="center"/>
    </xf>
    <xf numFmtId="3" fontId="4" fillId="0" borderId="0" xfId="1" applyNumberFormat="1" applyFont="1" applyBorder="1" applyAlignment="1">
      <alignment horizontal="right" vertical="center"/>
    </xf>
    <xf numFmtId="0" fontId="4" fillId="0" borderId="2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3" xfId="1" quotePrefix="1" applyFont="1" applyBorder="1" applyAlignment="1" applyProtection="1">
      <alignment horizontal="center" vertical="center"/>
    </xf>
    <xf numFmtId="0" fontId="4" fillId="0" borderId="8" xfId="1" applyFont="1" applyBorder="1" applyProtection="1">
      <alignment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0" xfId="1" quotePrefix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5" xfId="1" quotePrefix="1" applyFont="1" applyBorder="1" applyAlignment="1" applyProtection="1">
      <alignment horizontal="center" vertical="center"/>
    </xf>
    <xf numFmtId="0" fontId="6" fillId="0" borderId="23" xfId="1" applyFont="1" applyBorder="1" applyAlignment="1" applyProtection="1">
      <alignment vertical="center"/>
    </xf>
    <xf numFmtId="0" fontId="6" fillId="0" borderId="9" xfId="1" applyFont="1" applyBorder="1" applyAlignment="1" applyProtection="1">
      <alignment vertical="center"/>
    </xf>
    <xf numFmtId="0" fontId="6" fillId="0" borderId="4" xfId="1" applyFont="1" applyBorder="1" applyAlignment="1" applyProtection="1">
      <alignment horizontal="center" vertical="center"/>
    </xf>
    <xf numFmtId="0" fontId="4" fillId="0" borderId="26" xfId="1" applyNumberFormat="1" applyFont="1" applyBorder="1" applyAlignment="1" applyProtection="1">
      <alignment vertical="center"/>
    </xf>
    <xf numFmtId="0" fontId="4" fillId="0" borderId="27" xfId="1" applyNumberFormat="1" applyFont="1" applyBorder="1" applyAlignment="1" applyProtection="1">
      <alignment vertical="center"/>
    </xf>
    <xf numFmtId="177" fontId="4" fillId="0" borderId="28" xfId="1" applyNumberFormat="1" applyFont="1" applyBorder="1" applyAlignment="1" applyProtection="1">
      <alignment vertical="center" shrinkToFit="1"/>
    </xf>
    <xf numFmtId="0" fontId="6" fillId="0" borderId="0" xfId="1" applyFont="1">
      <alignment vertical="center"/>
    </xf>
    <xf numFmtId="0" fontId="4" fillId="0" borderId="3" xfId="1" applyFont="1" applyFill="1" applyBorder="1" applyAlignment="1" applyProtection="1">
      <alignment horizontal="left" vertical="center"/>
    </xf>
    <xf numFmtId="0" fontId="4" fillId="0" borderId="3" xfId="1" applyFont="1" applyFill="1" applyBorder="1" applyAlignment="1" applyProtection="1">
      <alignment vertical="center"/>
    </xf>
    <xf numFmtId="0" fontId="11" fillId="0" borderId="1" xfId="0" applyFont="1" applyBorder="1" applyAlignment="1">
      <alignment vertical="center"/>
    </xf>
    <xf numFmtId="0" fontId="4" fillId="0" borderId="26" xfId="1" applyFont="1" applyFill="1" applyBorder="1" applyAlignment="1" applyProtection="1">
      <alignment horizontal="left" vertical="center"/>
    </xf>
    <xf numFmtId="0" fontId="6" fillId="0" borderId="0" xfId="1" applyFont="1" applyBorder="1">
      <alignment vertical="center"/>
    </xf>
    <xf numFmtId="0" fontId="6" fillId="0" borderId="2" xfId="1" applyFont="1" applyFill="1" applyBorder="1" applyAlignment="1" applyProtection="1">
      <alignment horizontal="right" vertical="center" shrinkToFit="1"/>
    </xf>
    <xf numFmtId="0" fontId="6" fillId="0" borderId="3" xfId="1" applyFont="1" applyFill="1" applyBorder="1" applyAlignment="1" applyProtection="1">
      <alignment vertical="center" shrinkToFit="1"/>
    </xf>
    <xf numFmtId="0" fontId="6" fillId="0" borderId="8" xfId="1" applyFont="1" applyFill="1" applyBorder="1" applyAlignment="1" applyProtection="1">
      <alignment vertical="center" shrinkToFit="1"/>
    </xf>
    <xf numFmtId="0" fontId="6" fillId="0" borderId="3" xfId="1" applyFont="1" applyFill="1" applyBorder="1">
      <alignment vertical="center"/>
    </xf>
    <xf numFmtId="0" fontId="6" fillId="0" borderId="3" xfId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vertical="center"/>
    </xf>
    <xf numFmtId="0" fontId="4" fillId="0" borderId="27" xfId="1" applyFont="1" applyFill="1" applyBorder="1" applyAlignment="1" applyProtection="1">
      <alignment vertical="center" shrinkToFit="1"/>
    </xf>
    <xf numFmtId="41" fontId="11" fillId="0" borderId="0" xfId="0" applyNumberFormat="1" applyFont="1" applyBorder="1" applyAlignment="1">
      <alignment horizontal="center" vertical="center" shrinkToFit="1"/>
    </xf>
    <xf numFmtId="177" fontId="16" fillId="0" borderId="0" xfId="1" applyNumberFormat="1" applyFont="1" applyBorder="1" applyAlignment="1" applyProtection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3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177" fontId="4" fillId="0" borderId="26" xfId="1" applyNumberFormat="1" applyFont="1" applyBorder="1" applyAlignment="1" applyProtection="1">
      <alignment horizontal="left" vertical="center"/>
    </xf>
    <xf numFmtId="41" fontId="0" fillId="0" borderId="26" xfId="0" applyNumberFormat="1" applyBorder="1" applyAlignment="1">
      <alignment vertical="center" shrinkToFit="1"/>
    </xf>
    <xf numFmtId="38" fontId="4" fillId="0" borderId="49" xfId="1" applyNumberFormat="1" applyFont="1" applyFill="1" applyBorder="1" applyAlignment="1" applyProtection="1">
      <alignment horizontal="right" vertical="center"/>
      <protection locked="0"/>
    </xf>
    <xf numFmtId="0" fontId="0" fillId="0" borderId="49" xfId="0" applyBorder="1" applyAlignment="1">
      <alignment horizontal="right" vertical="center"/>
    </xf>
    <xf numFmtId="38" fontId="4" fillId="0" borderId="50" xfId="1" applyNumberFormat="1" applyFont="1" applyFill="1" applyBorder="1" applyAlignment="1" applyProtection="1">
      <alignment horizontal="right" vertical="center"/>
      <protection locked="0"/>
    </xf>
    <xf numFmtId="0" fontId="0" fillId="0" borderId="50" xfId="0" applyBorder="1" applyAlignment="1">
      <alignment horizontal="right" vertical="center"/>
    </xf>
    <xf numFmtId="38" fontId="4" fillId="0" borderId="1" xfId="1" applyNumberFormat="1" applyFont="1" applyFill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right" vertical="center"/>
    </xf>
    <xf numFmtId="176" fontId="4" fillId="0" borderId="3" xfId="1" applyNumberFormat="1" applyFont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177" fontId="4" fillId="0" borderId="26" xfId="1" applyNumberFormat="1" applyFont="1" applyBorder="1" applyAlignment="1" applyProtection="1">
      <alignment horizontal="left" vertical="center"/>
    </xf>
    <xf numFmtId="0" fontId="6" fillId="0" borderId="26" xfId="1" applyFont="1" applyBorder="1" applyAlignment="1" applyProtection="1">
      <alignment horizontal="left" vertical="center"/>
    </xf>
    <xf numFmtId="177" fontId="6" fillId="0" borderId="26" xfId="1" applyNumberFormat="1" applyFont="1" applyBorder="1" applyAlignment="1" applyProtection="1">
      <alignment horizontal="left" vertical="center"/>
    </xf>
    <xf numFmtId="0" fontId="6" fillId="0" borderId="26" xfId="1" applyFont="1" applyBorder="1" applyAlignment="1" applyProtection="1">
      <alignment vertical="center"/>
    </xf>
    <xf numFmtId="0" fontId="6" fillId="0" borderId="27" xfId="1" applyFont="1" applyBorder="1" applyAlignment="1" applyProtection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4" fillId="0" borderId="3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vertical="center"/>
    </xf>
    <xf numFmtId="0" fontId="4" fillId="0" borderId="28" xfId="1" applyFont="1" applyBorder="1" applyAlignment="1">
      <alignment horizontal="distributed" vertical="center" wrapText="1"/>
    </xf>
    <xf numFmtId="0" fontId="0" fillId="0" borderId="26" xfId="0" applyBorder="1" applyAlignment="1">
      <alignment horizontal="distributed" vertical="center" wrapText="1"/>
    </xf>
    <xf numFmtId="0" fontId="11" fillId="0" borderId="2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4" fillId="0" borderId="3" xfId="1" applyFont="1" applyFill="1" applyBorder="1" applyAlignment="1" applyProtection="1">
      <alignment vertical="center" shrinkToFit="1"/>
    </xf>
    <xf numFmtId="0" fontId="0" fillId="0" borderId="3" xfId="0" applyFill="1" applyBorder="1" applyAlignment="1">
      <alignment vertical="center" shrinkToFit="1"/>
    </xf>
    <xf numFmtId="0" fontId="11" fillId="0" borderId="13" xfId="0" applyFont="1" applyBorder="1" applyAlignment="1">
      <alignment vertical="center"/>
    </xf>
    <xf numFmtId="38" fontId="4" fillId="2" borderId="1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>
      <alignment horizontal="right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0" xfId="1" applyFont="1" applyAlignment="1" applyProtection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176" fontId="4" fillId="0" borderId="3" xfId="1" applyNumberFormat="1" applyFont="1" applyFill="1" applyBorder="1" applyAlignment="1" applyProtection="1">
      <alignment horizontal="center" vertical="center"/>
    </xf>
    <xf numFmtId="176" fontId="4" fillId="0" borderId="8" xfId="1" applyNumberFormat="1" applyFont="1" applyBorder="1" applyAlignment="1" applyProtection="1">
      <alignment horizontal="center" vertical="center"/>
    </xf>
    <xf numFmtId="176" fontId="4" fillId="0" borderId="5" xfId="1" applyNumberFormat="1" applyFont="1" applyFill="1" applyBorder="1" applyAlignment="1" applyProtection="1">
      <alignment horizontal="center" vertical="center"/>
    </xf>
    <xf numFmtId="0" fontId="4" fillId="0" borderId="26" xfId="1" applyFont="1" applyBorder="1" applyAlignment="1" applyProtection="1">
      <alignment vertical="center"/>
    </xf>
    <xf numFmtId="177" fontId="4" fillId="0" borderId="26" xfId="1" applyNumberFormat="1" applyFont="1" applyBorder="1" applyAlignment="1" applyProtection="1">
      <alignment horizontal="center" vertical="center"/>
    </xf>
    <xf numFmtId="0" fontId="4" fillId="0" borderId="26" xfId="1" applyFont="1" applyBorder="1" applyAlignment="1" applyProtection="1">
      <alignment horizontal="center" vertical="center"/>
    </xf>
    <xf numFmtId="0" fontId="4" fillId="0" borderId="27" xfId="1" applyFont="1" applyBorder="1" applyAlignment="1" applyProtection="1">
      <alignment vertical="center"/>
    </xf>
    <xf numFmtId="0" fontId="4" fillId="0" borderId="28" xfId="1" applyFont="1" applyBorder="1" applyAlignment="1">
      <alignment horizontal="center" vertical="center"/>
    </xf>
    <xf numFmtId="0" fontId="4" fillId="0" borderId="26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6" xfId="1" applyFont="1" applyBorder="1" applyAlignment="1">
      <alignment vertical="center" shrinkToFit="1"/>
    </xf>
    <xf numFmtId="0" fontId="12" fillId="0" borderId="26" xfId="0" applyFont="1" applyBorder="1" applyAlignment="1">
      <alignment vertical="center" shrinkToFit="1"/>
    </xf>
    <xf numFmtId="0" fontId="12" fillId="0" borderId="27" xfId="0" applyFont="1" applyBorder="1" applyAlignment="1">
      <alignment vertical="center" shrinkToFit="1"/>
    </xf>
    <xf numFmtId="0" fontId="4" fillId="2" borderId="28" xfId="1" applyFont="1" applyFill="1" applyBorder="1" applyAlignment="1" applyProtection="1">
      <alignment horizontal="center" vertical="center"/>
      <protection locked="0"/>
    </xf>
    <xf numFmtId="0" fontId="4" fillId="2" borderId="26" xfId="1" applyFont="1" applyFill="1" applyBorder="1" applyAlignment="1" applyProtection="1">
      <alignment horizontal="center" vertical="center"/>
      <protection locked="0"/>
    </xf>
    <xf numFmtId="0" fontId="4" fillId="2" borderId="27" xfId="1" applyFont="1" applyFill="1" applyBorder="1" applyAlignment="1" applyProtection="1">
      <alignment horizontal="center" vertical="center"/>
      <protection locked="0"/>
    </xf>
    <xf numFmtId="176" fontId="14" fillId="0" borderId="26" xfId="1" applyNumberFormat="1" applyFont="1" applyBorder="1" applyAlignment="1" applyProtection="1">
      <alignment horizontal="left" vertical="center"/>
    </xf>
    <xf numFmtId="0" fontId="0" fillId="0" borderId="26" xfId="0" applyBorder="1" applyAlignment="1">
      <alignment vertical="center"/>
    </xf>
    <xf numFmtId="176" fontId="4" fillId="0" borderId="5" xfId="1" applyNumberFormat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4" fillId="0" borderId="3" xfId="1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4" fillId="0" borderId="2" xfId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2" xfId="1" applyFont="1" applyBorder="1" applyAlignment="1">
      <alignment horizontal="center"/>
    </xf>
    <xf numFmtId="0" fontId="0" fillId="0" borderId="4" xfId="0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6" fillId="0" borderId="26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183" fontId="4" fillId="3" borderId="2" xfId="1" applyNumberFormat="1" applyFont="1" applyFill="1" applyBorder="1" applyAlignment="1" applyProtection="1">
      <alignment horizontal="center" vertical="center"/>
      <protection locked="0"/>
    </xf>
    <xf numFmtId="183" fontId="4" fillId="3" borderId="3" xfId="1" applyNumberFormat="1" applyFont="1" applyFill="1" applyBorder="1" applyAlignment="1" applyProtection="1">
      <alignment horizontal="center" vertical="center"/>
      <protection locked="0"/>
    </xf>
    <xf numFmtId="183" fontId="4" fillId="3" borderId="8" xfId="1" applyNumberFormat="1" applyFont="1" applyFill="1" applyBorder="1" applyAlignment="1" applyProtection="1">
      <alignment horizontal="center" vertical="center"/>
      <protection locked="0"/>
    </xf>
    <xf numFmtId="0" fontId="4" fillId="0" borderId="19" xfId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3" xfId="0" applyBorder="1" applyAlignment="1">
      <alignment vertical="center"/>
    </xf>
    <xf numFmtId="0" fontId="4" fillId="0" borderId="26" xfId="1" applyFont="1" applyBorder="1" applyAlignment="1">
      <alignment vertical="center" wrapText="1" shrinkToFit="1"/>
    </xf>
    <xf numFmtId="0" fontId="4" fillId="0" borderId="3" xfId="1" applyFont="1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8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9" xfId="0" applyBorder="1" applyAlignment="1">
      <alignment vertical="center" wrapText="1" shrinkToFit="1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3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9" xfId="0" applyFont="1" applyBorder="1" applyAlignment="1">
      <alignment vertical="center" shrinkToFit="1"/>
    </xf>
    <xf numFmtId="0" fontId="11" fillId="0" borderId="37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9" fillId="0" borderId="45" xfId="0" applyFont="1" applyBorder="1" applyAlignment="1">
      <alignment vertical="center"/>
    </xf>
    <xf numFmtId="0" fontId="6" fillId="2" borderId="28" xfId="1" applyFont="1" applyFill="1" applyBorder="1" applyAlignment="1" applyProtection="1">
      <alignment horizontal="center" vertical="center"/>
      <protection locked="0"/>
    </xf>
    <xf numFmtId="0" fontId="6" fillId="2" borderId="27" xfId="1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vertical="center"/>
    </xf>
    <xf numFmtId="0" fontId="6" fillId="0" borderId="28" xfId="1" applyFont="1" applyFill="1" applyBorder="1" applyAlignment="1" applyProtection="1">
      <alignment horizontal="right" vertical="center" shrinkToFit="1"/>
    </xf>
    <xf numFmtId="0" fontId="6" fillId="0" borderId="26" xfId="1" applyFont="1" applyFill="1" applyBorder="1" applyAlignment="1" applyProtection="1">
      <alignment vertical="center" shrinkToFit="1"/>
    </xf>
    <xf numFmtId="0" fontId="6" fillId="0" borderId="27" xfId="1" applyFont="1" applyFill="1" applyBorder="1" applyAlignment="1" applyProtection="1">
      <alignment vertical="center" shrinkToFit="1"/>
    </xf>
    <xf numFmtId="0" fontId="4" fillId="0" borderId="2" xfId="1" quotePrefix="1" applyFont="1" applyFill="1" applyBorder="1" applyAlignment="1" applyProtection="1">
      <alignment horizontal="left" vertical="center" shrinkToFit="1"/>
    </xf>
    <xf numFmtId="0" fontId="6" fillId="0" borderId="3" xfId="1" applyFont="1" applyFill="1" applyBorder="1" applyAlignment="1" applyProtection="1">
      <alignment vertical="center" shrinkToFit="1"/>
    </xf>
    <xf numFmtId="0" fontId="4" fillId="0" borderId="28" xfId="1" applyFont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4" fillId="0" borderId="27" xfId="1" applyFont="1" applyBorder="1" applyAlignment="1">
      <alignment horizontal="left" vertical="center"/>
    </xf>
    <xf numFmtId="0" fontId="4" fillId="0" borderId="28" xfId="1" applyFont="1" applyFill="1" applyBorder="1" applyAlignment="1" applyProtection="1">
      <alignment horizontal="left" vertical="center" shrinkToFit="1"/>
    </xf>
    <xf numFmtId="0" fontId="4" fillId="0" borderId="26" xfId="1" applyFont="1" applyBorder="1" applyAlignment="1">
      <alignment horizontal="distributed" vertical="center" wrapText="1"/>
    </xf>
    <xf numFmtId="0" fontId="6" fillId="0" borderId="26" xfId="1" applyFont="1" applyBorder="1" applyAlignment="1">
      <alignment horizontal="distributed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11" fillId="0" borderId="35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11" fillId="0" borderId="36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4" fillId="0" borderId="32" xfId="1" applyFont="1" applyBorder="1" applyAlignment="1">
      <alignment horizontal="distributed" vertical="center" wrapText="1"/>
    </xf>
    <xf numFmtId="0" fontId="4" fillId="0" borderId="33" xfId="1" applyFont="1" applyBorder="1" applyAlignment="1">
      <alignment horizontal="distributed" vertical="center" wrapText="1"/>
    </xf>
    <xf numFmtId="0" fontId="6" fillId="0" borderId="33" xfId="1" applyFont="1" applyBorder="1" applyAlignment="1">
      <alignment horizontal="distributed" vertical="center" wrapText="1"/>
    </xf>
    <xf numFmtId="0" fontId="6" fillId="0" borderId="3" xfId="1" applyFont="1" applyBorder="1" applyAlignment="1">
      <alignment horizontal="distributed" vertical="center" wrapText="1"/>
    </xf>
    <xf numFmtId="0" fontId="4" fillId="0" borderId="24" xfId="1" applyFont="1" applyFill="1" applyBorder="1" applyAlignment="1" applyProtection="1">
      <alignment vertical="center" shrinkToFit="1"/>
    </xf>
    <xf numFmtId="0" fontId="6" fillId="0" borderId="7" xfId="1" applyFont="1" applyFill="1" applyBorder="1" applyAlignment="1" applyProtection="1">
      <alignment vertical="center" shrinkToFit="1"/>
    </xf>
    <xf numFmtId="0" fontId="6" fillId="0" borderId="25" xfId="1" applyFont="1" applyFill="1" applyBorder="1" applyAlignment="1" applyProtection="1">
      <alignment vertical="center" shrinkToFit="1"/>
    </xf>
    <xf numFmtId="0" fontId="4" fillId="0" borderId="3" xfId="1" applyFont="1" applyBorder="1" applyAlignment="1">
      <alignment horizontal="distributed" vertical="center" wrapText="1"/>
    </xf>
    <xf numFmtId="0" fontId="4" fillId="0" borderId="8" xfId="1" applyFont="1" applyBorder="1" applyAlignment="1">
      <alignment horizontal="distributed" vertical="center" wrapText="1"/>
    </xf>
    <xf numFmtId="0" fontId="4" fillId="0" borderId="2" xfId="1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4" fillId="0" borderId="3" xfId="1" applyFont="1" applyFill="1" applyBorder="1" applyAlignment="1" applyProtection="1">
      <alignment horizontal="right" vertical="center" shrinkToFit="1"/>
      <protection locked="0"/>
    </xf>
    <xf numFmtId="0" fontId="11" fillId="0" borderId="28" xfId="0" applyFont="1" applyBorder="1" applyAlignment="1">
      <alignment vertical="center" shrinkToFit="1"/>
    </xf>
    <xf numFmtId="0" fontId="11" fillId="0" borderId="26" xfId="0" applyFont="1" applyBorder="1" applyAlignment="1">
      <alignment vertical="center" shrinkToFit="1"/>
    </xf>
    <xf numFmtId="0" fontId="11" fillId="0" borderId="27" xfId="0" applyFont="1" applyBorder="1" applyAlignment="1">
      <alignment vertical="center" shrinkToFit="1"/>
    </xf>
    <xf numFmtId="0" fontId="4" fillId="0" borderId="28" xfId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12" fillId="0" borderId="2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center" shrinkToFit="1"/>
      <protection locked="0"/>
    </xf>
    <xf numFmtId="0" fontId="4" fillId="0" borderId="0" xfId="1" applyFont="1" applyBorder="1" applyAlignment="1">
      <alignment vertical="top" shrinkToFit="1"/>
    </xf>
    <xf numFmtId="0" fontId="9" fillId="0" borderId="0" xfId="0" applyFont="1" applyAlignment="1">
      <alignment vertical="top" shrinkToFit="1"/>
    </xf>
    <xf numFmtId="0" fontId="4" fillId="0" borderId="27" xfId="1" applyFont="1" applyBorder="1" applyAlignment="1">
      <alignment horizontal="distributed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1" applyFont="1" applyFill="1" applyBorder="1" applyAlignment="1" applyProtection="1">
      <alignment horizontal="left" vertical="center" shrinkToFit="1"/>
    </xf>
    <xf numFmtId="0" fontId="13" fillId="0" borderId="0" xfId="0" applyFont="1" applyFill="1" applyAlignment="1" applyProtection="1">
      <alignment horizontal="left" vertical="center" shrinkToFit="1"/>
    </xf>
    <xf numFmtId="0" fontId="5" fillId="2" borderId="2" xfId="1" applyFont="1" applyFill="1" applyBorder="1" applyAlignment="1" applyProtection="1">
      <alignment horizontal="left" vertical="center" wrapText="1" shrinkToFit="1"/>
      <protection locked="0"/>
    </xf>
    <xf numFmtId="0" fontId="10" fillId="2" borderId="3" xfId="0" applyFont="1" applyFill="1" applyBorder="1" applyAlignment="1" applyProtection="1">
      <alignment horizontal="left" vertical="center" wrapText="1" shrinkToFit="1"/>
      <protection locked="0"/>
    </xf>
    <xf numFmtId="0" fontId="10" fillId="2" borderId="8" xfId="0" applyFont="1" applyFill="1" applyBorder="1" applyAlignment="1" applyProtection="1">
      <alignment horizontal="left" vertical="center" wrapText="1" shrinkToFit="1"/>
      <protection locked="0"/>
    </xf>
    <xf numFmtId="0" fontId="10" fillId="2" borderId="22" xfId="0" applyFont="1" applyFill="1" applyBorder="1" applyAlignment="1" applyProtection="1">
      <alignment horizontal="left" vertical="center" wrapText="1" shrinkToFit="1"/>
      <protection locked="0"/>
    </xf>
    <xf numFmtId="0" fontId="10" fillId="2" borderId="0" xfId="0" applyFont="1" applyFill="1" applyBorder="1" applyAlignment="1" applyProtection="1">
      <alignment horizontal="left" vertical="center" wrapText="1" shrinkToFit="1"/>
      <protection locked="0"/>
    </xf>
    <xf numFmtId="0" fontId="10" fillId="2" borderId="23" xfId="0" applyFont="1" applyFill="1" applyBorder="1" applyAlignment="1" applyProtection="1">
      <alignment horizontal="left" vertical="center" wrapText="1" shrinkToFit="1"/>
      <protection locked="0"/>
    </xf>
    <xf numFmtId="0" fontId="10" fillId="2" borderId="4" xfId="0" applyFont="1" applyFill="1" applyBorder="1" applyAlignment="1" applyProtection="1">
      <alignment horizontal="left" vertical="center" wrapText="1" shrinkToFit="1"/>
      <protection locked="0"/>
    </xf>
    <xf numFmtId="0" fontId="10" fillId="2" borderId="5" xfId="0" applyFont="1" applyFill="1" applyBorder="1" applyAlignment="1" applyProtection="1">
      <alignment horizontal="left" vertical="center" wrapText="1" shrinkToFit="1"/>
      <protection locked="0"/>
    </xf>
    <xf numFmtId="0" fontId="10" fillId="2" borderId="9" xfId="0" applyFont="1" applyFill="1" applyBorder="1" applyAlignment="1" applyProtection="1">
      <alignment horizontal="left" vertical="center" wrapText="1" shrinkToFit="1"/>
      <protection locked="0"/>
    </xf>
    <xf numFmtId="0" fontId="11" fillId="0" borderId="0" xfId="0" applyFont="1" applyFill="1" applyAlignment="1" applyProtection="1">
      <alignment vertical="center" shrinkToFit="1"/>
    </xf>
    <xf numFmtId="0" fontId="6" fillId="0" borderId="0" xfId="1" applyFont="1" applyAlignment="1" applyProtection="1">
      <alignment vertical="center" shrinkToFit="1"/>
    </xf>
    <xf numFmtId="0" fontId="6" fillId="0" borderId="0" xfId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5" fillId="0" borderId="28" xfId="1" applyFont="1" applyFill="1" applyBorder="1" applyAlignment="1" applyProtection="1">
      <alignment vertical="center"/>
      <protection locked="0"/>
    </xf>
    <xf numFmtId="0" fontId="5" fillId="0" borderId="26" xfId="1" applyFont="1" applyFill="1" applyBorder="1" applyAlignment="1" applyProtection="1">
      <alignment vertical="center"/>
      <protection locked="0"/>
    </xf>
    <xf numFmtId="0" fontId="5" fillId="0" borderId="27" xfId="1" applyFont="1" applyFill="1" applyBorder="1" applyAlignment="1" applyProtection="1">
      <alignment vertical="center"/>
      <protection locked="0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6" fillId="0" borderId="0" xfId="1" applyFont="1" applyAlignment="1" applyProtection="1">
      <alignment vertical="center"/>
      <protection locked="0"/>
    </xf>
    <xf numFmtId="178" fontId="6" fillId="2" borderId="0" xfId="1" applyNumberFormat="1" applyFont="1" applyFill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22" xfId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left" vertical="center" shrinkToFit="1"/>
    </xf>
    <xf numFmtId="0" fontId="6" fillId="0" borderId="8" xfId="1" applyFont="1" applyFill="1" applyBorder="1" applyAlignment="1" applyProtection="1">
      <alignment vertical="center" shrinkToFi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38" fontId="4" fillId="0" borderId="2" xfId="1" applyNumberFormat="1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4" fillId="0" borderId="2" xfId="1" applyFont="1" applyFill="1" applyBorder="1" applyAlignment="1" applyProtection="1">
      <alignment horizontal="left" vertical="center" shrinkToFit="1"/>
    </xf>
    <xf numFmtId="0" fontId="0" fillId="0" borderId="3" xfId="0" applyFill="1" applyBorder="1">
      <alignment vertical="center"/>
    </xf>
    <xf numFmtId="176" fontId="4" fillId="0" borderId="3" xfId="1" applyNumberFormat="1" applyFont="1" applyFill="1" applyBorder="1" applyAlignment="1" applyProtection="1">
      <alignment horizontal="right" vertical="center" shrinkToFit="1"/>
      <protection locked="0"/>
    </xf>
    <xf numFmtId="38" fontId="4" fillId="2" borderId="2" xfId="1" applyNumberFormat="1" applyFont="1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>
      <alignment horizontal="right" vertical="center"/>
    </xf>
    <xf numFmtId="0" fontId="0" fillId="2" borderId="8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9" xfId="0" applyFill="1" applyBorder="1" applyAlignment="1">
      <alignment horizontal="right" vertical="center"/>
    </xf>
    <xf numFmtId="0" fontId="4" fillId="0" borderId="5" xfId="1" applyFont="1" applyFill="1" applyBorder="1" applyAlignment="1" applyProtection="1">
      <alignment horizontal="left" vertical="center" shrinkToFit="1"/>
    </xf>
    <xf numFmtId="0" fontId="6" fillId="0" borderId="5" xfId="1" applyFont="1" applyFill="1" applyBorder="1" applyAlignment="1" applyProtection="1">
      <alignment vertical="center" shrinkToFit="1"/>
    </xf>
    <xf numFmtId="0" fontId="6" fillId="0" borderId="9" xfId="1" applyFont="1" applyFill="1" applyBorder="1" applyAlignment="1" applyProtection="1">
      <alignment vertical="center" shrinkToFit="1"/>
    </xf>
    <xf numFmtId="0" fontId="0" fillId="0" borderId="8" xfId="0" applyFill="1" applyBorder="1" applyAlignment="1">
      <alignment vertical="center" shrinkToFit="1"/>
    </xf>
    <xf numFmtId="0" fontId="6" fillId="0" borderId="0" xfId="1" applyFont="1" applyBorder="1" applyAlignment="1" applyProtection="1">
      <alignment horizontal="left" vertical="center" shrinkToFit="1"/>
    </xf>
    <xf numFmtId="0" fontId="9" fillId="0" borderId="0" xfId="0" applyFont="1" applyAlignment="1" applyProtection="1">
      <alignment horizontal="left" vertical="center" shrinkToFit="1"/>
    </xf>
    <xf numFmtId="0" fontId="7" fillId="0" borderId="0" xfId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179" fontId="6" fillId="0" borderId="1" xfId="1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vertical="center"/>
    </xf>
    <xf numFmtId="0" fontId="4" fillId="0" borderId="2" xfId="1" applyFont="1" applyBorder="1" applyAlignment="1">
      <alignment horizontal="distributed" vertical="center" textRotation="255" wrapText="1"/>
    </xf>
    <xf numFmtId="0" fontId="6" fillId="0" borderId="8" xfId="1" applyFont="1" applyBorder="1" applyAlignment="1">
      <alignment horizontal="distributed" vertical="center" textRotation="255" wrapText="1"/>
    </xf>
    <xf numFmtId="0" fontId="6" fillId="0" borderId="22" xfId="1" applyFont="1" applyBorder="1" applyAlignment="1">
      <alignment horizontal="distributed" vertical="center" textRotation="255" wrapText="1"/>
    </xf>
    <xf numFmtId="0" fontId="6" fillId="0" borderId="23" xfId="1" applyFont="1" applyBorder="1" applyAlignment="1">
      <alignment horizontal="distributed" vertical="center" textRotation="255" wrapText="1"/>
    </xf>
    <xf numFmtId="0" fontId="6" fillId="0" borderId="4" xfId="1" applyFont="1" applyBorder="1" applyAlignment="1">
      <alignment horizontal="distributed" vertical="center" textRotation="255" wrapText="1"/>
    </xf>
    <xf numFmtId="0" fontId="6" fillId="0" borderId="9" xfId="1" applyFont="1" applyBorder="1" applyAlignment="1">
      <alignment horizontal="distributed" vertical="center" textRotation="255" wrapText="1"/>
    </xf>
    <xf numFmtId="186" fontId="4" fillId="0" borderId="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34" xfId="1" applyFont="1" applyBorder="1" applyAlignment="1">
      <alignment horizontal="right" vertical="center"/>
    </xf>
    <xf numFmtId="0" fontId="6" fillId="0" borderId="34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horizontal="right" vertical="center"/>
    </xf>
    <xf numFmtId="0" fontId="6" fillId="0" borderId="0" xfId="1" applyFont="1" applyAlignment="1">
      <alignment vertical="center" shrinkToFit="1"/>
    </xf>
    <xf numFmtId="0" fontId="4" fillId="0" borderId="34" xfId="1" applyFont="1" applyBorder="1" applyAlignment="1">
      <alignment vertical="center" shrinkToFit="1"/>
    </xf>
    <xf numFmtId="0" fontId="4" fillId="0" borderId="26" xfId="1" applyFont="1" applyFill="1" applyBorder="1" applyAlignment="1" applyProtection="1">
      <alignment horizontal="left" vertical="center"/>
    </xf>
    <xf numFmtId="0" fontId="0" fillId="0" borderId="26" xfId="0" applyFill="1" applyBorder="1" applyAlignment="1">
      <alignment vertical="center"/>
    </xf>
    <xf numFmtId="0" fontId="4" fillId="0" borderId="26" xfId="1" applyFont="1" applyFill="1" applyBorder="1" applyAlignment="1" applyProtection="1">
      <alignment vertical="center" shrinkToFi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5" fillId="2" borderId="0" xfId="1" applyFont="1" applyFill="1" applyBorder="1" applyAlignment="1" applyProtection="1">
      <alignment horizontal="left" vertical="center" shrinkToFit="1"/>
      <protection locked="0"/>
    </xf>
    <xf numFmtId="0" fontId="6" fillId="0" borderId="7" xfId="1" applyFont="1" applyBorder="1" applyAlignment="1">
      <alignment horizontal="center" vertical="center"/>
    </xf>
    <xf numFmtId="0" fontId="10" fillId="0" borderId="0" xfId="0" applyFont="1" applyFill="1" applyAlignment="1" applyProtection="1">
      <alignment horizontal="left" vertical="center" shrinkToFit="1"/>
    </xf>
    <xf numFmtId="0" fontId="5" fillId="0" borderId="0" xfId="1" applyFont="1" applyFill="1" applyBorder="1" applyAlignment="1" applyProtection="1">
      <alignment horizontal="left" vertical="center" shrinkToFit="1"/>
    </xf>
    <xf numFmtId="0" fontId="10" fillId="0" borderId="0" xfId="0" applyFont="1" applyFill="1" applyAlignment="1" applyProtection="1">
      <alignment vertical="center" shrinkToFit="1"/>
    </xf>
    <xf numFmtId="0" fontId="4" fillId="0" borderId="28" xfId="1" applyFont="1" applyBorder="1" applyAlignment="1" applyProtection="1">
      <alignment horizontal="center" vertical="center" wrapText="1"/>
    </xf>
    <xf numFmtId="0" fontId="4" fillId="0" borderId="27" xfId="1" applyFont="1" applyBorder="1" applyAlignment="1" applyProtection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left" vertical="center" shrinkToFit="1"/>
    </xf>
    <xf numFmtId="0" fontId="4" fillId="0" borderId="26" xfId="1" applyFont="1" applyFill="1" applyBorder="1" applyAlignment="1" applyProtection="1">
      <alignment horizontal="left" vertical="center" shrinkToFit="1"/>
    </xf>
    <xf numFmtId="0" fontId="4" fillId="0" borderId="27" xfId="1" applyFont="1" applyFill="1" applyBorder="1" applyAlignment="1" applyProtection="1">
      <alignment horizontal="left" vertical="center" shrinkToFit="1"/>
    </xf>
    <xf numFmtId="0" fontId="6" fillId="0" borderId="27" xfId="1" applyFont="1" applyBorder="1" applyAlignment="1">
      <alignment vertical="center"/>
    </xf>
    <xf numFmtId="0" fontId="4" fillId="0" borderId="5" xfId="1" applyFont="1" applyFill="1" applyBorder="1" applyAlignment="1" applyProtection="1">
      <alignment horizontal="right" vertical="center" shrinkToFit="1"/>
      <protection locked="0"/>
    </xf>
    <xf numFmtId="0" fontId="6" fillId="0" borderId="5" xfId="1" applyFont="1" applyBorder="1" applyAlignment="1">
      <alignment horizontal="distributed" vertical="center" wrapText="1"/>
    </xf>
    <xf numFmtId="0" fontId="6" fillId="0" borderId="9" xfId="1" applyFont="1" applyBorder="1" applyAlignment="1">
      <alignment horizontal="distributed" vertical="center" wrapText="1"/>
    </xf>
    <xf numFmtId="0" fontId="4" fillId="0" borderId="26" xfId="1" applyFont="1" applyFill="1" applyBorder="1" applyAlignment="1" applyProtection="1">
      <alignment horizontal="right" vertical="center" shrinkToFit="1"/>
      <protection locked="0"/>
    </xf>
    <xf numFmtId="0" fontId="4" fillId="0" borderId="28" xfId="1" quotePrefix="1" applyFont="1" applyFill="1" applyBorder="1" applyAlignment="1" applyProtection="1">
      <alignment horizontal="left" vertical="center" shrinkToFit="1"/>
    </xf>
    <xf numFmtId="0" fontId="0" fillId="0" borderId="26" xfId="0" applyFill="1" applyBorder="1" applyAlignment="1">
      <alignment vertical="center" shrinkToFit="1"/>
    </xf>
    <xf numFmtId="0" fontId="4" fillId="0" borderId="26" xfId="1" applyFont="1" applyFill="1" applyBorder="1" applyAlignment="1" applyProtection="1">
      <alignment horizontal="left" vertical="center" shrinkToFit="1"/>
      <protection locked="0"/>
    </xf>
    <xf numFmtId="0" fontId="12" fillId="0" borderId="26" xfId="0" applyFont="1" applyFill="1" applyBorder="1" applyAlignment="1">
      <alignment horizontal="left" vertical="center" shrinkToFit="1"/>
    </xf>
    <xf numFmtId="0" fontId="0" fillId="0" borderId="27" xfId="0" applyBorder="1" applyAlignment="1">
      <alignment horizontal="distributed" vertical="center" wrapText="1"/>
    </xf>
    <xf numFmtId="0" fontId="4" fillId="0" borderId="26" xfId="1" applyFont="1" applyBorder="1" applyAlignment="1">
      <alignment horizontal="distributed" vertical="center"/>
    </xf>
    <xf numFmtId="0" fontId="4" fillId="0" borderId="27" xfId="1" applyFont="1" applyBorder="1" applyAlignment="1">
      <alignment horizontal="distributed" vertical="center"/>
    </xf>
    <xf numFmtId="0" fontId="4" fillId="0" borderId="2" xfId="1" applyFont="1" applyFill="1" applyBorder="1" applyAlignment="1" applyProtection="1">
      <alignment vertical="center" shrinkToFit="1"/>
    </xf>
    <xf numFmtId="0" fontId="4" fillId="0" borderId="24" xfId="1" applyFont="1" applyBorder="1" applyAlignment="1" applyProtection="1">
      <alignment horizontal="left" vertical="center" shrinkToFit="1"/>
    </xf>
    <xf numFmtId="0" fontId="6" fillId="0" borderId="7" xfId="1" applyFont="1" applyBorder="1" applyAlignment="1" applyProtection="1">
      <alignment vertical="center" shrinkToFit="1"/>
    </xf>
    <xf numFmtId="0" fontId="6" fillId="0" borderId="25" xfId="1" applyFont="1" applyBorder="1" applyAlignment="1" applyProtection="1">
      <alignment vertical="center" shrinkToFit="1"/>
    </xf>
    <xf numFmtId="180" fontId="11" fillId="0" borderId="26" xfId="0" applyNumberFormat="1" applyFont="1" applyBorder="1" applyAlignment="1" applyProtection="1">
      <alignment horizontal="left" vertical="center" shrinkToFit="1"/>
    </xf>
    <xf numFmtId="180" fontId="0" fillId="0" borderId="26" xfId="0" applyNumberFormat="1" applyBorder="1" applyAlignment="1">
      <alignment vertical="center" shrinkToFit="1"/>
    </xf>
    <xf numFmtId="0" fontId="11" fillId="0" borderId="26" xfId="0" applyFont="1" applyBorder="1" applyAlignment="1" applyProtection="1">
      <alignment horizontal="center" vertical="center" shrinkToFit="1"/>
    </xf>
    <xf numFmtId="3" fontId="4" fillId="0" borderId="26" xfId="1" applyNumberFormat="1" applyFont="1" applyBorder="1" applyAlignment="1" applyProtection="1">
      <alignment vertical="center" shrinkToFit="1"/>
    </xf>
    <xf numFmtId="41" fontId="11" fillId="0" borderId="26" xfId="0" applyNumberFormat="1" applyFont="1" applyBorder="1" applyAlignment="1" applyProtection="1">
      <alignment vertical="center" shrinkToFit="1"/>
    </xf>
    <xf numFmtId="41" fontId="0" fillId="0" borderId="26" xfId="0" applyNumberFormat="1" applyBorder="1" applyAlignment="1">
      <alignment vertical="center" shrinkToFit="1"/>
    </xf>
    <xf numFmtId="0" fontId="4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vertical="center"/>
    </xf>
    <xf numFmtId="176" fontId="4" fillId="0" borderId="23" xfId="1" applyNumberFormat="1" applyFont="1" applyBorder="1" applyAlignment="1" applyProtection="1">
      <alignment horizontal="center" vertical="center"/>
    </xf>
    <xf numFmtId="176" fontId="4" fillId="0" borderId="9" xfId="1" applyNumberFormat="1" applyFont="1" applyBorder="1" applyAlignment="1" applyProtection="1">
      <alignment horizontal="center" vertical="center"/>
    </xf>
    <xf numFmtId="0" fontId="4" fillId="0" borderId="26" xfId="1" applyFont="1" applyBorder="1" applyAlignment="1" applyProtection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22" fillId="0" borderId="29" xfId="0" applyFont="1" applyBorder="1" applyAlignment="1">
      <alignment vertical="center" wrapText="1"/>
    </xf>
    <xf numFmtId="0" fontId="22" fillId="0" borderId="30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6" fillId="0" borderId="3" xfId="1" applyFont="1" applyBorder="1" applyAlignment="1" applyProtection="1">
      <alignment vertical="center" wrapText="1"/>
    </xf>
    <xf numFmtId="0" fontId="6" fillId="0" borderId="8" xfId="1" applyFont="1" applyBorder="1" applyAlignment="1" applyProtection="1">
      <alignment vertical="center" wrapText="1"/>
    </xf>
    <xf numFmtId="0" fontId="6" fillId="0" borderId="22" xfId="1" applyFont="1" applyBorder="1" applyAlignment="1" applyProtection="1">
      <alignment vertical="center" wrapText="1"/>
    </xf>
    <xf numFmtId="0" fontId="6" fillId="0" borderId="0" xfId="1" applyFont="1" applyBorder="1" applyAlignment="1" applyProtection="1">
      <alignment vertical="center" wrapText="1"/>
    </xf>
    <xf numFmtId="0" fontId="6" fillId="0" borderId="23" xfId="1" applyFont="1" applyBorder="1" applyAlignment="1" applyProtection="1">
      <alignment vertical="center" wrapText="1"/>
    </xf>
    <xf numFmtId="0" fontId="4" fillId="0" borderId="28" xfId="1" applyFont="1" applyBorder="1" applyAlignment="1" applyProtection="1">
      <alignment vertical="center" shrinkToFit="1"/>
    </xf>
    <xf numFmtId="0" fontId="11" fillId="0" borderId="26" xfId="0" applyFont="1" applyBorder="1" applyAlignment="1" applyProtection="1">
      <alignment vertical="center" shrinkToFit="1"/>
    </xf>
    <xf numFmtId="0" fontId="4" fillId="0" borderId="28" xfId="1" applyFont="1" applyBorder="1" applyAlignment="1" applyProtection="1">
      <alignment vertical="center"/>
    </xf>
    <xf numFmtId="0" fontId="4" fillId="0" borderId="26" xfId="1" quotePrefix="1" applyFont="1" applyBorder="1" applyAlignment="1" applyProtection="1">
      <alignment horizontal="center" vertical="center" shrinkToFit="1"/>
    </xf>
    <xf numFmtId="0" fontId="12" fillId="0" borderId="3" xfId="0" applyFont="1" applyBorder="1">
      <alignment vertical="center"/>
    </xf>
    <xf numFmtId="0" fontId="12" fillId="0" borderId="8" xfId="0" applyFont="1" applyBorder="1">
      <alignment vertical="center"/>
    </xf>
    <xf numFmtId="0" fontId="4" fillId="0" borderId="49" xfId="1" applyFont="1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184" fontId="4" fillId="3" borderId="29" xfId="1" applyNumberFormat="1" applyFont="1" applyFill="1" applyBorder="1" applyAlignment="1" applyProtection="1">
      <alignment horizontal="center" vertical="center"/>
      <protection locked="0"/>
    </xf>
    <xf numFmtId="184" fontId="4" fillId="3" borderId="30" xfId="1" applyNumberFormat="1" applyFont="1" applyFill="1" applyBorder="1" applyAlignment="1" applyProtection="1">
      <alignment horizontal="center" vertical="center"/>
      <protection locked="0"/>
    </xf>
    <xf numFmtId="184" fontId="4" fillId="3" borderId="31" xfId="1" applyNumberFormat="1" applyFont="1" applyFill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9" fillId="0" borderId="3" xfId="0" applyFont="1" applyBorder="1">
      <alignment vertical="center"/>
    </xf>
    <xf numFmtId="0" fontId="20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23" xfId="0" applyFont="1" applyBorder="1" applyAlignment="1">
      <alignment horizontal="left" vertical="center" shrinkToFit="1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4" fillId="0" borderId="51" xfId="1" applyFont="1" applyBorder="1" applyAlignment="1">
      <alignment vertical="center" shrinkToFit="1"/>
    </xf>
    <xf numFmtId="0" fontId="0" fillId="0" borderId="51" xfId="0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4" fillId="0" borderId="53" xfId="1" quotePrefix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0" fontId="4" fillId="3" borderId="28" xfId="1" applyFont="1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85" fontId="4" fillId="3" borderId="2" xfId="1" applyNumberFormat="1" applyFont="1" applyFill="1" applyBorder="1" applyAlignment="1" applyProtection="1">
      <alignment horizontal="center" vertical="center"/>
      <protection locked="0"/>
    </xf>
    <xf numFmtId="185" fontId="4" fillId="3" borderId="3" xfId="1" applyNumberFormat="1" applyFont="1" applyFill="1" applyBorder="1" applyAlignment="1" applyProtection="1">
      <alignment horizontal="center" vertical="center"/>
      <protection locked="0"/>
    </xf>
    <xf numFmtId="185" fontId="4" fillId="3" borderId="8" xfId="1" applyNumberFormat="1" applyFont="1" applyFill="1" applyBorder="1" applyAlignment="1" applyProtection="1">
      <alignment horizontal="center" vertical="center"/>
      <protection locked="0"/>
    </xf>
    <xf numFmtId="185" fontId="0" fillId="0" borderId="4" xfId="0" applyNumberFormat="1" applyBorder="1" applyAlignment="1">
      <alignment horizontal="center" vertical="center"/>
    </xf>
    <xf numFmtId="185" fontId="0" fillId="0" borderId="5" xfId="0" applyNumberFormat="1" applyBorder="1" applyAlignment="1">
      <alignment horizontal="center" vertical="center"/>
    </xf>
    <xf numFmtId="185" fontId="0" fillId="0" borderId="9" xfId="0" applyNumberFormat="1" applyBorder="1" applyAlignment="1">
      <alignment horizontal="center" vertical="center"/>
    </xf>
    <xf numFmtId="0" fontId="5" fillId="0" borderId="28" xfId="1" applyFont="1" applyBorder="1" applyAlignment="1" applyProtection="1">
      <alignment horizontal="center" vertical="center" wrapText="1"/>
    </xf>
    <xf numFmtId="0" fontId="6" fillId="0" borderId="28" xfId="1" applyFont="1" applyBorder="1" applyAlignment="1" applyProtection="1">
      <alignment vertical="center"/>
    </xf>
    <xf numFmtId="177" fontId="11" fillId="0" borderId="26" xfId="0" applyNumberFormat="1" applyFont="1" applyBorder="1" applyAlignment="1" applyProtection="1">
      <alignment vertical="center" shrinkToFit="1"/>
    </xf>
    <xf numFmtId="181" fontId="11" fillId="0" borderId="26" xfId="0" applyNumberFormat="1" applyFont="1" applyBorder="1" applyAlignment="1" applyProtection="1">
      <alignment horizontal="left" vertical="center" shrinkToFit="1"/>
    </xf>
    <xf numFmtId="181" fontId="0" fillId="0" borderId="26" xfId="0" applyNumberFormat="1" applyBorder="1" applyAlignment="1">
      <alignment vertical="center" shrinkToFit="1"/>
    </xf>
    <xf numFmtId="176" fontId="4" fillId="0" borderId="26" xfId="1" applyNumberFormat="1" applyFont="1" applyBorder="1" applyAlignment="1" applyProtection="1">
      <alignment horizontal="left" vertical="center"/>
    </xf>
    <xf numFmtId="176" fontId="0" fillId="0" borderId="26" xfId="0" applyNumberForma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26" xfId="1" applyNumberFormat="1" applyFont="1" applyBorder="1" applyAlignment="1" applyProtection="1">
      <alignment vertical="center"/>
    </xf>
    <xf numFmtId="0" fontId="4" fillId="0" borderId="27" xfId="1" applyNumberFormat="1" applyFont="1" applyBorder="1" applyAlignment="1" applyProtection="1">
      <alignment vertical="center"/>
    </xf>
    <xf numFmtId="176" fontId="4" fillId="0" borderId="26" xfId="1" applyNumberFormat="1" applyFont="1" applyBorder="1" applyAlignment="1" applyProtection="1">
      <alignment horizontal="left" vertical="center"/>
    </xf>
    <xf numFmtId="0" fontId="0" fillId="0" borderId="0" xfId="0" applyBorder="1" applyAlignment="1">
      <alignment vertical="center" wrapText="1"/>
    </xf>
    <xf numFmtId="176" fontId="4" fillId="0" borderId="0" xfId="1" applyNumberFormat="1" applyFont="1" applyBorder="1" applyAlignment="1" applyProtection="1">
      <alignment vertical="center" shrinkToFit="1"/>
    </xf>
    <xf numFmtId="176" fontId="0" fillId="0" borderId="0" xfId="0" applyNumberFormat="1" applyBorder="1" applyAlignment="1">
      <alignment vertical="center" shrinkToFit="1"/>
    </xf>
    <xf numFmtId="0" fontId="4" fillId="0" borderId="0" xfId="1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180" fontId="11" fillId="0" borderId="0" xfId="0" applyNumberFormat="1" applyFont="1" applyBorder="1" applyAlignment="1" applyProtection="1">
      <alignment horizontal="center" vertical="center" shrinkToFit="1"/>
    </xf>
    <xf numFmtId="180" fontId="0" fillId="0" borderId="0" xfId="0" applyNumberForma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/>
    </xf>
    <xf numFmtId="176" fontId="4" fillId="0" borderId="0" xfId="1" applyNumberFormat="1" applyFont="1" applyBorder="1" applyAlignment="1" applyProtection="1">
      <alignment horizontal="left" vertical="center"/>
    </xf>
    <xf numFmtId="176" fontId="14" fillId="0" borderId="0" xfId="1" applyNumberFormat="1" applyFont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4" fillId="0" borderId="0" xfId="1" applyNumberFormat="1" applyFont="1" applyBorder="1" applyAlignment="1" applyProtection="1">
      <alignment vertical="center"/>
    </xf>
    <xf numFmtId="0" fontId="0" fillId="0" borderId="26" xfId="0" applyBorder="1" applyAlignment="1">
      <alignment vertical="center"/>
    </xf>
    <xf numFmtId="176" fontId="14" fillId="0" borderId="26" xfId="1" applyNumberFormat="1" applyFont="1" applyBorder="1" applyAlignment="1" applyProtection="1">
      <alignment horizontal="left" vertical="center"/>
    </xf>
    <xf numFmtId="0" fontId="0" fillId="0" borderId="26" xfId="0" applyBorder="1" applyAlignment="1">
      <alignment horizontal="center" vertical="center" shrinkToFit="1"/>
    </xf>
    <xf numFmtId="182" fontId="4" fillId="0" borderId="26" xfId="1" applyNumberFormat="1" applyFont="1" applyBorder="1" applyAlignment="1" applyProtection="1">
      <alignment horizontal="center" vertical="center"/>
    </xf>
    <xf numFmtId="0" fontId="12" fillId="0" borderId="26" xfId="0" applyFont="1" applyBorder="1" applyAlignment="1">
      <alignment vertical="center"/>
    </xf>
    <xf numFmtId="0" fontId="12" fillId="0" borderId="26" xfId="0" applyFont="1" applyBorder="1" applyAlignment="1">
      <alignment horizontal="center" vertical="center" shrinkToFit="1"/>
    </xf>
    <xf numFmtId="180" fontId="11" fillId="0" borderId="26" xfId="0" applyNumberFormat="1" applyFont="1" applyBorder="1" applyAlignment="1" applyProtection="1">
      <alignment vertical="center" shrinkToFit="1"/>
    </xf>
    <xf numFmtId="182" fontId="0" fillId="0" borderId="26" xfId="0" applyNumberFormat="1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176" fontId="4" fillId="0" borderId="26" xfId="1" applyNumberFormat="1" applyFont="1" applyBorder="1" applyAlignment="1" applyProtection="1">
      <alignment horizontal="center" vertical="center"/>
    </xf>
    <xf numFmtId="176" fontId="15" fillId="0" borderId="26" xfId="0" applyNumberFormat="1" applyFon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90" fontId="4" fillId="0" borderId="26" xfId="1" applyNumberFormat="1" applyFont="1" applyBorder="1" applyAlignment="1" applyProtection="1">
      <alignment horizontal="left" vertical="center"/>
    </xf>
    <xf numFmtId="190" fontId="6" fillId="0" borderId="26" xfId="1" applyNumberFormat="1" applyFont="1" applyBorder="1" applyAlignment="1" applyProtection="1">
      <alignment horizontal="left" vertical="center"/>
    </xf>
    <xf numFmtId="176" fontId="4" fillId="0" borderId="26" xfId="1" quotePrefix="1" applyNumberFormat="1" applyFont="1" applyBorder="1" applyAlignment="1" applyProtection="1">
      <alignment horizontal="center" vertical="center" shrinkToFit="1"/>
    </xf>
    <xf numFmtId="0" fontId="11" fillId="0" borderId="26" xfId="0" applyNumberFormat="1" applyFont="1" applyBorder="1" applyAlignment="1" applyProtection="1">
      <alignment horizontal="center" vertical="center" shrinkToFit="1"/>
    </xf>
    <xf numFmtId="176" fontId="24" fillId="0" borderId="26" xfId="0" applyNumberFormat="1" applyFont="1" applyBorder="1" applyAlignment="1">
      <alignment horizontal="center" vertical="center"/>
    </xf>
    <xf numFmtId="176" fontId="4" fillId="0" borderId="28" xfId="1" applyNumberFormat="1" applyFont="1" applyBorder="1" applyAlignment="1" applyProtection="1">
      <alignment horizontal="center" vertical="center" shrinkToFit="1"/>
    </xf>
    <xf numFmtId="176" fontId="4" fillId="0" borderId="26" xfId="1" applyNumberFormat="1" applyFont="1" applyBorder="1" applyAlignment="1" applyProtection="1">
      <alignment horizontal="center" vertical="center" shrinkToFit="1"/>
    </xf>
    <xf numFmtId="177" fontId="4" fillId="0" borderId="28" xfId="1" applyNumberFormat="1" applyFont="1" applyBorder="1" applyAlignment="1" applyProtection="1">
      <alignment horizontal="center" vertical="center" shrinkToFit="1"/>
    </xf>
    <xf numFmtId="177" fontId="4" fillId="0" borderId="26" xfId="1" applyNumberFormat="1" applyFont="1" applyBorder="1" applyAlignment="1" applyProtection="1">
      <alignment horizontal="center" vertical="center" shrinkToFit="1"/>
    </xf>
    <xf numFmtId="177" fontId="25" fillId="0" borderId="26" xfId="1" applyNumberFormat="1" applyFont="1" applyBorder="1" applyAlignment="1" applyProtection="1">
      <alignment horizontal="center" vertical="center"/>
    </xf>
    <xf numFmtId="190" fontId="4" fillId="0" borderId="0" xfId="1" applyNumberFormat="1" applyFont="1" applyBorder="1" applyAlignment="1" applyProtection="1">
      <alignment horizontal="center" vertical="center"/>
    </xf>
    <xf numFmtId="190" fontId="4" fillId="0" borderId="0" xfId="1" applyNumberFormat="1" applyFont="1" applyAlignment="1" applyProtection="1">
      <alignment horizontal="center" vertical="center"/>
    </xf>
  </cellXfs>
  <cellStyles count="2">
    <cellStyle name="標準" xfId="0" builtinId="0"/>
    <cellStyle name="標準 2" xfId="1"/>
  </cellStyles>
  <dxfs count="31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69</xdr:row>
          <xdr:rowOff>0</xdr:rowOff>
        </xdr:from>
        <xdr:to>
          <xdr:col>42</xdr:col>
          <xdr:colOff>0</xdr:colOff>
          <xdr:row>70</xdr:row>
          <xdr:rowOff>9525</xdr:rowOff>
        </xdr:to>
        <xdr:pic>
          <xdr:nvPicPr>
            <xdr:cNvPr id="2115" name="Picture 67">
              <a:extLst>
                <a:ext uri="{FF2B5EF4-FFF2-40B4-BE49-F238E27FC236}">
                  <a16:creationId xmlns:a16="http://schemas.microsoft.com/office/drawing/2014/main" id="{00000000-0008-0000-0000-000043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画像E1" spid="_x0000_s2132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76575" y="13087350"/>
              <a:ext cx="4124325" cy="2190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44"/>
  </sheetPr>
  <dimension ref="A1:BC137"/>
  <sheetViews>
    <sheetView showGridLines="0" tabSelected="1" view="pageBreakPreview" topLeftCell="A85" zoomScaleNormal="100" zoomScaleSheetLayoutView="100" workbookViewId="0">
      <selection activeCell="AN96" sqref="AN96:AO96"/>
    </sheetView>
  </sheetViews>
  <sheetFormatPr defaultColWidth="2.25" defaultRowHeight="13.5" x14ac:dyDescent="0.15"/>
  <cols>
    <col min="1" max="17" width="2.25" style="10"/>
    <col min="18" max="19" width="2.25" style="10" customWidth="1"/>
    <col min="20" max="22" width="2.25" style="10"/>
    <col min="23" max="23" width="2.25" style="10" customWidth="1"/>
    <col min="24" max="25" width="2.25" style="10"/>
    <col min="26" max="26" width="2.25" style="10" customWidth="1"/>
    <col min="27" max="29" width="2.25" style="10"/>
    <col min="30" max="32" width="2.25" style="10" customWidth="1"/>
    <col min="33" max="45" width="2.25" style="10"/>
    <col min="46" max="46" width="3.5" style="10" customWidth="1"/>
    <col min="47" max="48" width="2.25" style="10"/>
    <col min="49" max="49" width="3.5" style="10" customWidth="1"/>
    <col min="50" max="16384" width="2.25" style="10"/>
  </cols>
  <sheetData>
    <row r="1" spans="1:44" s="2" customFormat="1" ht="13.5" customHeight="1" x14ac:dyDescent="0.15">
      <c r="A1" s="1"/>
      <c r="B1" s="2" t="s">
        <v>189</v>
      </c>
      <c r="Z1" s="3" t="s">
        <v>20</v>
      </c>
      <c r="AA1" s="3"/>
      <c r="AB1" s="3"/>
      <c r="AC1" s="3"/>
      <c r="AD1" s="298"/>
      <c r="AE1" s="299"/>
      <c r="AF1" s="299"/>
      <c r="AG1" s="299"/>
      <c r="AH1" s="299"/>
      <c r="AI1" s="299"/>
      <c r="AJ1" s="299"/>
      <c r="AK1" s="299"/>
      <c r="AL1" s="299"/>
      <c r="AM1" s="299"/>
      <c r="AN1" s="299"/>
      <c r="AO1" s="299"/>
      <c r="AP1" s="300"/>
    </row>
    <row r="2" spans="1:44" s="2" customFormat="1" ht="15" customHeight="1" x14ac:dyDescent="0.15">
      <c r="Z2" s="301" t="s">
        <v>21</v>
      </c>
      <c r="AA2" s="302"/>
      <c r="AB2" s="302"/>
      <c r="AC2" s="303"/>
      <c r="AD2" s="4" t="s">
        <v>35</v>
      </c>
      <c r="AE2" s="302" t="s">
        <v>22</v>
      </c>
      <c r="AF2" s="307"/>
      <c r="AG2" s="307"/>
      <c r="AH2" s="5" t="s">
        <v>35</v>
      </c>
      <c r="AI2" s="302" t="s">
        <v>23</v>
      </c>
      <c r="AJ2" s="302"/>
      <c r="AK2" s="302"/>
      <c r="AL2" s="302"/>
      <c r="AM2" s="302"/>
      <c r="AN2" s="302"/>
      <c r="AO2" s="302"/>
      <c r="AP2" s="303"/>
    </row>
    <row r="3" spans="1:44" s="2" customFormat="1" ht="15" customHeight="1" x14ac:dyDescent="0.15">
      <c r="Z3" s="304"/>
      <c r="AA3" s="305"/>
      <c r="AB3" s="305"/>
      <c r="AC3" s="306"/>
      <c r="AD3" s="6" t="s">
        <v>35</v>
      </c>
      <c r="AE3" s="305" t="s">
        <v>24</v>
      </c>
      <c r="AF3" s="305"/>
      <c r="AG3" s="305"/>
      <c r="AH3" s="7" t="s">
        <v>35</v>
      </c>
      <c r="AI3" s="305" t="s">
        <v>25</v>
      </c>
      <c r="AJ3" s="305"/>
      <c r="AK3" s="305"/>
      <c r="AL3" s="305"/>
      <c r="AM3" s="305"/>
      <c r="AN3" s="305"/>
      <c r="AO3" s="305"/>
      <c r="AP3" s="306"/>
    </row>
    <row r="4" spans="1:44" s="2" customFormat="1" ht="13.5" customHeight="1" x14ac:dyDescent="0.15">
      <c r="Z4" s="8"/>
      <c r="AA4" s="8"/>
      <c r="AB4" s="8"/>
      <c r="AC4" s="8"/>
      <c r="AD4" s="9"/>
      <c r="AE4" s="8"/>
      <c r="AF4" s="8"/>
      <c r="AG4" s="8"/>
      <c r="AH4" s="9"/>
      <c r="AI4" s="8"/>
      <c r="AJ4" s="8"/>
      <c r="AK4" s="8"/>
      <c r="AL4" s="8"/>
      <c r="AM4" s="8"/>
      <c r="AN4" s="8"/>
      <c r="AO4" s="8"/>
      <c r="AP4" s="8"/>
    </row>
    <row r="5" spans="1:44" s="2" customFormat="1" ht="13.5" customHeight="1" x14ac:dyDescent="0.15">
      <c r="Z5" s="8"/>
      <c r="AA5" s="8"/>
      <c r="AB5" s="8"/>
      <c r="AC5" s="8"/>
      <c r="AD5" s="9"/>
      <c r="AE5" s="8"/>
      <c r="AF5" s="8"/>
      <c r="AG5" s="8"/>
      <c r="AH5" s="9"/>
      <c r="AI5" s="8"/>
      <c r="AJ5" s="8"/>
      <c r="AK5" s="8"/>
      <c r="AL5" s="8"/>
      <c r="AM5" s="8"/>
      <c r="AN5" s="8"/>
      <c r="AO5" s="8"/>
      <c r="AP5" s="8"/>
    </row>
    <row r="6" spans="1:44" s="2" customFormat="1" ht="13.5" customHeight="1" x14ac:dyDescent="0.15">
      <c r="AC6" s="308" t="s">
        <v>26</v>
      </c>
      <c r="AD6" s="308"/>
      <c r="AE6" s="309" t="s">
        <v>290</v>
      </c>
      <c r="AF6" s="309"/>
      <c r="AG6" s="309"/>
      <c r="AH6" s="309"/>
      <c r="AI6" s="309"/>
      <c r="AJ6" s="309"/>
      <c r="AK6" s="309"/>
      <c r="AL6" s="309"/>
      <c r="AM6" s="309"/>
      <c r="AN6" s="309"/>
      <c r="AO6" s="309"/>
      <c r="AP6" s="309"/>
    </row>
    <row r="7" spans="1:44" s="2" customFormat="1" ht="13.5" customHeight="1" x14ac:dyDescent="0.15">
      <c r="AC7" s="10"/>
      <c r="AD7" s="10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</row>
    <row r="8" spans="1:44" ht="20.25" customHeight="1" x14ac:dyDescent="0.15">
      <c r="A8" s="349" t="s">
        <v>39</v>
      </c>
      <c r="B8" s="350"/>
      <c r="C8" s="350"/>
      <c r="D8" s="350"/>
      <c r="E8" s="350"/>
      <c r="F8" s="350"/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13"/>
      <c r="Z8" s="13"/>
      <c r="AA8" s="347" t="str">
        <f>IF(AD2="■","(治験)",IF(AH2="■","(製造販売後臨床試験)",""))</f>
        <v/>
      </c>
      <c r="AB8" s="348"/>
      <c r="AC8" s="348"/>
      <c r="AD8" s="348"/>
      <c r="AE8" s="348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</row>
    <row r="9" spans="1:44" ht="13.5" customHeight="1" x14ac:dyDescent="0.15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6"/>
      <c r="X9" s="16"/>
      <c r="Y9" s="16"/>
      <c r="Z9" s="16"/>
      <c r="AA9" s="16"/>
      <c r="AB9" s="16"/>
      <c r="AC9" s="16"/>
      <c r="AD9" s="16"/>
      <c r="AE9" s="16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</row>
    <row r="10" spans="1:44" ht="13.5" customHeight="1" x14ac:dyDescent="0.15">
      <c r="A10" s="296" t="s">
        <v>194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15"/>
      <c r="S10" s="15"/>
      <c r="T10" s="15"/>
      <c r="U10" s="15"/>
      <c r="V10" s="15"/>
      <c r="W10" s="16"/>
      <c r="X10" s="16"/>
      <c r="Y10" s="16"/>
      <c r="Z10" s="16"/>
      <c r="AA10" s="16"/>
      <c r="AB10" s="16"/>
      <c r="AC10" s="16"/>
      <c r="AD10" s="16"/>
      <c r="AE10" s="16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4" ht="13.5" customHeight="1" x14ac:dyDescent="0.15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6"/>
      <c r="X11" s="283" t="s">
        <v>27</v>
      </c>
      <c r="Y11" s="284"/>
      <c r="Z11" s="284"/>
      <c r="AA11" s="284"/>
      <c r="AB11" s="284"/>
      <c r="AC11" s="284"/>
      <c r="AD11" s="18"/>
      <c r="AE11" s="18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20"/>
      <c r="AR11" s="20"/>
    </row>
    <row r="12" spans="1:44" ht="13.5" customHeight="1" x14ac:dyDescent="0.15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6"/>
      <c r="X12" s="21"/>
      <c r="Y12" s="374" t="s">
        <v>71</v>
      </c>
      <c r="Z12" s="374"/>
      <c r="AA12" s="374"/>
      <c r="AB12" s="374"/>
      <c r="AC12" s="277"/>
      <c r="AD12" s="278"/>
      <c r="AE12" s="278"/>
      <c r="AF12" s="278"/>
      <c r="AG12" s="278"/>
      <c r="AH12" s="278"/>
      <c r="AI12" s="278"/>
      <c r="AJ12" s="278"/>
      <c r="AK12" s="278"/>
      <c r="AL12" s="278"/>
      <c r="AM12" s="278"/>
      <c r="AN12" s="278"/>
      <c r="AO12" s="22"/>
      <c r="AP12" s="22"/>
      <c r="AQ12" s="20"/>
      <c r="AR12" s="20"/>
    </row>
    <row r="13" spans="1:44" ht="13.5" customHeight="1" x14ac:dyDescent="0.15">
      <c r="A13" s="14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6"/>
      <c r="X13" s="21"/>
      <c r="Y13" s="374" t="s">
        <v>72</v>
      </c>
      <c r="Z13" s="374"/>
      <c r="AA13" s="374"/>
      <c r="AB13" s="374"/>
      <c r="AC13" s="277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2"/>
      <c r="AP13" s="294" t="s">
        <v>38</v>
      </c>
      <c r="AQ13" s="20"/>
      <c r="AR13" s="20"/>
    </row>
    <row r="14" spans="1:44" ht="13.5" customHeight="1" x14ac:dyDescent="0.15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6"/>
      <c r="X14" s="21"/>
      <c r="Y14" s="23"/>
      <c r="Z14" s="23"/>
      <c r="AA14" s="23"/>
      <c r="AB14" s="23"/>
      <c r="AC14" s="277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2"/>
      <c r="AP14" s="295"/>
      <c r="AQ14" s="20"/>
      <c r="AR14" s="20"/>
    </row>
    <row r="15" spans="1:44" ht="13.5" customHeight="1" x14ac:dyDescent="0.15">
      <c r="A15" s="14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6"/>
      <c r="X15" s="19"/>
      <c r="Y15" s="24"/>
      <c r="Z15" s="24"/>
      <c r="AA15" s="24"/>
      <c r="AB15" s="24"/>
      <c r="AC15" s="24"/>
      <c r="AD15" s="18"/>
      <c r="AE15" s="18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20"/>
      <c r="AR15" s="20"/>
    </row>
    <row r="16" spans="1:44" ht="13.5" customHeight="1" x14ac:dyDescent="0.15">
      <c r="A16" s="14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6"/>
      <c r="X16" s="283" t="s">
        <v>28</v>
      </c>
      <c r="Y16" s="284"/>
      <c r="Z16" s="284"/>
      <c r="AA16" s="284"/>
      <c r="AB16" s="284"/>
      <c r="AC16" s="284"/>
      <c r="AD16" s="18"/>
      <c r="AE16" s="18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20"/>
      <c r="AR16" s="20"/>
    </row>
    <row r="17" spans="1:44" ht="13.5" customHeight="1" x14ac:dyDescent="0.1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6"/>
      <c r="X17" s="21"/>
      <c r="Y17" s="374" t="s">
        <v>73</v>
      </c>
      <c r="Z17" s="374"/>
      <c r="AA17" s="374"/>
      <c r="AB17" s="374"/>
      <c r="AC17" s="277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2"/>
      <c r="AP17" s="22"/>
      <c r="AQ17" s="20"/>
      <c r="AR17" s="20"/>
    </row>
    <row r="18" spans="1:44" ht="13.5" customHeight="1" x14ac:dyDescent="0.1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6"/>
      <c r="X18" s="18"/>
      <c r="Y18" s="375" t="s">
        <v>180</v>
      </c>
      <c r="Z18" s="376"/>
      <c r="AA18" s="376"/>
      <c r="AB18" s="376"/>
      <c r="AC18" s="372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3"/>
      <c r="AP18" s="25" t="s">
        <v>38</v>
      </c>
      <c r="AQ18" s="20"/>
      <c r="AR18" s="20"/>
    </row>
    <row r="19" spans="1:44" ht="13.5" customHeight="1" x14ac:dyDescent="0.15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6"/>
      <c r="X19" s="18"/>
      <c r="Y19" s="18"/>
      <c r="Z19" s="18"/>
      <c r="AA19" s="18"/>
      <c r="AB19" s="18"/>
      <c r="AC19" s="18"/>
      <c r="AD19" s="18"/>
      <c r="AE19" s="18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20"/>
      <c r="AR19" s="20"/>
    </row>
    <row r="20" spans="1:44" ht="13.5" customHeight="1" x14ac:dyDescent="0.15">
      <c r="A20" s="14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6"/>
      <c r="X20" s="16"/>
      <c r="Y20" s="16"/>
      <c r="Z20" s="16"/>
      <c r="AA20" s="16"/>
      <c r="AB20" s="16"/>
      <c r="AC20" s="16"/>
      <c r="AD20" s="16"/>
      <c r="AE20" s="16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</row>
    <row r="21" spans="1:44" ht="13.5" customHeight="1" x14ac:dyDescent="0.15">
      <c r="A21" s="14"/>
      <c r="B21" s="15" t="s">
        <v>36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6"/>
      <c r="X21" s="16"/>
      <c r="Y21" s="16"/>
      <c r="Z21" s="16"/>
      <c r="AA21" s="16"/>
      <c r="AB21" s="16"/>
      <c r="AC21" s="16"/>
      <c r="AD21" s="16"/>
      <c r="AE21" s="16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</row>
    <row r="22" spans="1:44" ht="13.5" customHeight="1" x14ac:dyDescent="0.15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6"/>
      <c r="X22" s="16"/>
      <c r="Y22" s="16"/>
      <c r="Z22" s="16"/>
      <c r="AA22" s="16"/>
      <c r="AB22" s="16"/>
      <c r="AC22" s="16"/>
      <c r="AD22" s="16"/>
      <c r="AE22" s="16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</row>
    <row r="23" spans="1:44" ht="13.5" customHeight="1" x14ac:dyDescent="0.15">
      <c r="A23" s="296" t="s">
        <v>29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297"/>
      <c r="Y23" s="297"/>
      <c r="Z23" s="297"/>
      <c r="AA23" s="297"/>
      <c r="AB23" s="297"/>
      <c r="AC23" s="297"/>
      <c r="AD23" s="297"/>
      <c r="AE23" s="297"/>
      <c r="AF23" s="297"/>
      <c r="AG23" s="297"/>
      <c r="AH23" s="297"/>
      <c r="AI23" s="297"/>
      <c r="AJ23" s="297"/>
      <c r="AK23" s="297"/>
      <c r="AL23" s="297"/>
      <c r="AM23" s="297"/>
      <c r="AN23" s="297"/>
      <c r="AO23" s="297"/>
      <c r="AP23" s="297"/>
    </row>
    <row r="24" spans="1:44" ht="13.5" customHeight="1" x14ac:dyDescent="0.15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6"/>
      <c r="X24" s="16"/>
      <c r="Y24" s="16"/>
      <c r="Z24" s="16"/>
      <c r="AA24" s="16"/>
      <c r="AB24" s="16"/>
      <c r="AC24" s="16"/>
      <c r="AD24" s="16"/>
      <c r="AE24" s="16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</row>
    <row r="25" spans="1:44" ht="13.5" customHeight="1" x14ac:dyDescent="0.15">
      <c r="A25" s="312" t="s">
        <v>30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0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2" t="s">
        <v>31</v>
      </c>
      <c r="W25" s="313"/>
      <c r="X25" s="313"/>
      <c r="Y25" s="313"/>
      <c r="Z25" s="313"/>
      <c r="AA25" s="313"/>
      <c r="AB25" s="313"/>
      <c r="AC25" s="313"/>
      <c r="AD25" s="313"/>
      <c r="AE25" s="313"/>
      <c r="AF25" s="314"/>
      <c r="AG25" s="315"/>
      <c r="AH25" s="315"/>
      <c r="AI25" s="315"/>
      <c r="AJ25" s="315"/>
      <c r="AK25" s="315"/>
      <c r="AL25" s="315"/>
      <c r="AM25" s="315"/>
      <c r="AN25" s="315"/>
      <c r="AO25" s="315"/>
      <c r="AP25" s="316"/>
    </row>
    <row r="26" spans="1:44" ht="13.5" customHeight="1" x14ac:dyDescent="0.15">
      <c r="A26" s="312"/>
      <c r="B26" s="313"/>
      <c r="C26" s="313"/>
      <c r="D26" s="313"/>
      <c r="E26" s="313"/>
      <c r="F26" s="313"/>
      <c r="G26" s="313"/>
      <c r="H26" s="313"/>
      <c r="I26" s="313"/>
      <c r="J26" s="313"/>
      <c r="K26" s="310"/>
      <c r="L26" s="311"/>
      <c r="M26" s="311"/>
      <c r="N26" s="311"/>
      <c r="O26" s="311"/>
      <c r="P26" s="311"/>
      <c r="Q26" s="311"/>
      <c r="R26" s="311"/>
      <c r="S26" s="311"/>
      <c r="T26" s="311"/>
      <c r="U26" s="311"/>
      <c r="V26" s="312"/>
      <c r="W26" s="313"/>
      <c r="X26" s="313"/>
      <c r="Y26" s="313"/>
      <c r="Z26" s="313"/>
      <c r="AA26" s="313"/>
      <c r="AB26" s="313"/>
      <c r="AC26" s="313"/>
      <c r="AD26" s="313"/>
      <c r="AE26" s="313"/>
      <c r="AF26" s="317"/>
      <c r="AG26" s="318"/>
      <c r="AH26" s="318"/>
      <c r="AI26" s="318"/>
      <c r="AJ26" s="318"/>
      <c r="AK26" s="318"/>
      <c r="AL26" s="318"/>
      <c r="AM26" s="318"/>
      <c r="AN26" s="318"/>
      <c r="AO26" s="318"/>
      <c r="AP26" s="319"/>
    </row>
    <row r="27" spans="1:44" ht="13.5" customHeight="1" x14ac:dyDescent="0.15">
      <c r="A27" s="313"/>
      <c r="B27" s="313"/>
      <c r="C27" s="313"/>
      <c r="D27" s="313"/>
      <c r="E27" s="313"/>
      <c r="F27" s="313"/>
      <c r="G27" s="313"/>
      <c r="H27" s="313"/>
      <c r="I27" s="313"/>
      <c r="J27" s="313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13"/>
      <c r="W27" s="313"/>
      <c r="X27" s="313"/>
      <c r="Y27" s="313"/>
      <c r="Z27" s="313"/>
      <c r="AA27" s="313"/>
      <c r="AB27" s="313"/>
      <c r="AC27" s="313"/>
      <c r="AD27" s="313"/>
      <c r="AE27" s="313"/>
      <c r="AF27" s="320"/>
      <c r="AG27" s="321"/>
      <c r="AH27" s="321"/>
      <c r="AI27" s="321"/>
      <c r="AJ27" s="321"/>
      <c r="AK27" s="321"/>
      <c r="AL27" s="321"/>
      <c r="AM27" s="321"/>
      <c r="AN27" s="321"/>
      <c r="AO27" s="321"/>
      <c r="AP27" s="322"/>
    </row>
    <row r="28" spans="1:44" ht="13.5" customHeight="1" x14ac:dyDescent="0.15">
      <c r="A28" s="174" t="s">
        <v>32</v>
      </c>
      <c r="B28" s="282"/>
      <c r="C28" s="282"/>
      <c r="D28" s="282"/>
      <c r="E28" s="282"/>
      <c r="F28" s="282"/>
      <c r="G28" s="282"/>
      <c r="H28" s="282"/>
      <c r="I28" s="282"/>
      <c r="J28" s="282"/>
      <c r="K28" s="285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6"/>
      <c r="AH28" s="286"/>
      <c r="AI28" s="286"/>
      <c r="AJ28" s="286"/>
      <c r="AK28" s="286"/>
      <c r="AL28" s="286"/>
      <c r="AM28" s="286"/>
      <c r="AN28" s="286"/>
      <c r="AO28" s="286"/>
      <c r="AP28" s="287"/>
    </row>
    <row r="29" spans="1:44" ht="13.5" customHeight="1" x14ac:dyDescent="0.15">
      <c r="A29" s="282"/>
      <c r="B29" s="282"/>
      <c r="C29" s="282"/>
      <c r="D29" s="282"/>
      <c r="E29" s="282"/>
      <c r="F29" s="282"/>
      <c r="G29" s="282"/>
      <c r="H29" s="282"/>
      <c r="I29" s="282"/>
      <c r="J29" s="282"/>
      <c r="K29" s="288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90"/>
    </row>
    <row r="30" spans="1:44" ht="13.5" customHeight="1" x14ac:dyDescent="0.15">
      <c r="A30" s="282"/>
      <c r="B30" s="282"/>
      <c r="C30" s="282"/>
      <c r="D30" s="282"/>
      <c r="E30" s="282"/>
      <c r="F30" s="282"/>
      <c r="G30" s="282"/>
      <c r="H30" s="282"/>
      <c r="I30" s="282"/>
      <c r="J30" s="282"/>
      <c r="K30" s="288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90"/>
    </row>
    <row r="31" spans="1:44" ht="13.5" customHeight="1" x14ac:dyDescent="0.15">
      <c r="A31" s="282"/>
      <c r="B31" s="282"/>
      <c r="C31" s="282"/>
      <c r="D31" s="282"/>
      <c r="E31" s="282"/>
      <c r="F31" s="282"/>
      <c r="G31" s="282"/>
      <c r="H31" s="282"/>
      <c r="I31" s="282"/>
      <c r="J31" s="282"/>
      <c r="K31" s="288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90"/>
    </row>
    <row r="32" spans="1:44" ht="13.5" customHeight="1" x14ac:dyDescent="0.15">
      <c r="A32" s="282"/>
      <c r="B32" s="282"/>
      <c r="C32" s="282"/>
      <c r="D32" s="282"/>
      <c r="E32" s="282"/>
      <c r="F32" s="282"/>
      <c r="G32" s="282"/>
      <c r="H32" s="282"/>
      <c r="I32" s="282"/>
      <c r="J32" s="282"/>
      <c r="K32" s="288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90"/>
    </row>
    <row r="33" spans="1:49" ht="24.6" customHeight="1" x14ac:dyDescent="0.15">
      <c r="A33" s="282"/>
      <c r="B33" s="282"/>
      <c r="C33" s="282"/>
      <c r="D33" s="282"/>
      <c r="E33" s="282"/>
      <c r="F33" s="282"/>
      <c r="G33" s="282"/>
      <c r="H33" s="282"/>
      <c r="I33" s="282"/>
      <c r="J33" s="282"/>
      <c r="K33" s="291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3"/>
    </row>
    <row r="34" spans="1:49" ht="13.5" customHeight="1" x14ac:dyDescent="0.15">
      <c r="A34" s="174" t="s">
        <v>156</v>
      </c>
      <c r="B34" s="282"/>
      <c r="C34" s="282"/>
      <c r="D34" s="282"/>
      <c r="E34" s="282"/>
      <c r="F34" s="282"/>
      <c r="G34" s="282"/>
      <c r="H34" s="282"/>
      <c r="I34" s="282"/>
      <c r="J34" s="282"/>
      <c r="K34" s="351" t="str">
        <f>IF(OR(AD2="■",AH2="■"),P57,"区分にチェックを入れて下さい")</f>
        <v>区分にチェックを入れて下さい</v>
      </c>
      <c r="L34" s="352"/>
      <c r="M34" s="352"/>
      <c r="N34" s="352"/>
      <c r="O34" s="352"/>
      <c r="P34" s="352"/>
      <c r="Q34" s="352"/>
      <c r="R34" s="352"/>
      <c r="S34" s="352"/>
      <c r="T34" s="352"/>
      <c r="U34" s="352"/>
      <c r="V34" s="352"/>
      <c r="W34" s="352"/>
      <c r="X34" s="352"/>
      <c r="Y34" s="352"/>
      <c r="Z34" s="352"/>
      <c r="AA34" s="352"/>
      <c r="AB34" s="352"/>
      <c r="AC34" s="352"/>
      <c r="AD34" s="352"/>
      <c r="AE34" s="352"/>
      <c r="AF34" s="352"/>
      <c r="AG34" s="352"/>
      <c r="AH34" s="352"/>
      <c r="AI34" s="352"/>
      <c r="AJ34" s="352"/>
      <c r="AK34" s="352"/>
      <c r="AL34" s="352"/>
      <c r="AM34" s="352"/>
      <c r="AN34" s="352"/>
      <c r="AO34" s="352"/>
      <c r="AP34" s="352"/>
    </row>
    <row r="35" spans="1:49" ht="13.5" customHeight="1" x14ac:dyDescent="0.15">
      <c r="A35" s="282"/>
      <c r="B35" s="282"/>
      <c r="C35" s="282"/>
      <c r="D35" s="282"/>
      <c r="E35" s="282"/>
      <c r="F35" s="282"/>
      <c r="G35" s="282"/>
      <c r="H35" s="282"/>
      <c r="I35" s="282"/>
      <c r="J35" s="28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352"/>
      <c r="AI35" s="352"/>
      <c r="AJ35" s="352"/>
      <c r="AK35" s="352"/>
      <c r="AL35" s="352"/>
      <c r="AM35" s="352"/>
      <c r="AN35" s="352"/>
      <c r="AO35" s="352"/>
      <c r="AP35" s="352"/>
    </row>
    <row r="36" spans="1:49" ht="13.5" customHeight="1" x14ac:dyDescent="0.15">
      <c r="A36" s="12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7"/>
      <c r="X36" s="27"/>
      <c r="Y36" s="27"/>
      <c r="Z36" s="27"/>
      <c r="AA36" s="27"/>
      <c r="AB36" s="27"/>
      <c r="AC36" s="27"/>
      <c r="AD36" s="27"/>
      <c r="AE36" s="27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</row>
    <row r="37" spans="1:49" ht="9.75" customHeight="1" x14ac:dyDescent="0.15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7"/>
      <c r="X37" s="27"/>
      <c r="Y37" s="27"/>
      <c r="Z37" s="27"/>
      <c r="AA37" s="27"/>
      <c r="AB37" s="27"/>
      <c r="AC37" s="27"/>
      <c r="AD37" s="27"/>
      <c r="AE37" s="27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</row>
    <row r="38" spans="1:49" ht="13.5" customHeight="1" x14ac:dyDescent="0.15">
      <c r="A38" s="197" t="s">
        <v>34</v>
      </c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  <c r="M38" s="197"/>
      <c r="N38" s="197"/>
      <c r="O38" s="197"/>
      <c r="P38" s="197"/>
      <c r="Q38" s="197"/>
      <c r="R38" s="197"/>
      <c r="S38" s="197"/>
      <c r="T38" s="197"/>
      <c r="U38" s="197"/>
      <c r="V38" s="197"/>
      <c r="W38" s="197"/>
      <c r="X38" s="197"/>
      <c r="Y38" s="197"/>
      <c r="Z38" s="197"/>
      <c r="AA38" s="197"/>
      <c r="AB38" s="197"/>
      <c r="AC38" s="197"/>
      <c r="AD38" s="197"/>
      <c r="AE38" s="197"/>
      <c r="AF38" s="197"/>
      <c r="AG38" s="197"/>
      <c r="AH38" s="197"/>
      <c r="AI38" s="197"/>
      <c r="AJ38" s="197"/>
      <c r="AK38" s="197"/>
      <c r="AL38" s="197"/>
      <c r="AM38" s="197"/>
      <c r="AN38" s="353"/>
      <c r="AO38" s="353"/>
      <c r="AP38" s="353"/>
    </row>
    <row r="39" spans="1:49" ht="30.75" customHeight="1" x14ac:dyDescent="0.15">
      <c r="A39" s="135" t="s">
        <v>0</v>
      </c>
      <c r="B39" s="370"/>
      <c r="C39" s="370"/>
      <c r="D39" s="370"/>
      <c r="E39" s="370"/>
      <c r="F39" s="370"/>
      <c r="G39" s="370"/>
      <c r="H39" s="370"/>
      <c r="I39" s="370"/>
      <c r="J39" s="370"/>
      <c r="K39" s="371"/>
      <c r="L39" s="377" t="s">
        <v>186</v>
      </c>
      <c r="M39" s="133"/>
      <c r="N39" s="133"/>
      <c r="O39" s="378"/>
      <c r="P39" s="377" t="s">
        <v>187</v>
      </c>
      <c r="Q39" s="379"/>
      <c r="R39" s="379"/>
      <c r="S39" s="380"/>
      <c r="T39" s="377" t="s">
        <v>188</v>
      </c>
      <c r="U39" s="133"/>
      <c r="V39" s="133"/>
      <c r="W39" s="378"/>
      <c r="X39" s="135" t="s">
        <v>14</v>
      </c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384"/>
      <c r="AQ39" s="137" t="s">
        <v>37</v>
      </c>
      <c r="AR39" s="215"/>
      <c r="AS39" s="215"/>
      <c r="AT39" s="215"/>
      <c r="AU39" s="215"/>
      <c r="AV39" s="215"/>
      <c r="AW39" s="215"/>
    </row>
    <row r="40" spans="1:49" ht="16.5" customHeight="1" x14ac:dyDescent="0.15">
      <c r="A40" s="354" t="s">
        <v>1</v>
      </c>
      <c r="B40" s="355"/>
      <c r="C40" s="225" t="s">
        <v>40</v>
      </c>
      <c r="D40" s="226"/>
      <c r="E40" s="226"/>
      <c r="F40" s="226"/>
      <c r="G40" s="226"/>
      <c r="H40" s="226"/>
      <c r="I40" s="226"/>
      <c r="J40" s="225" t="s">
        <v>41</v>
      </c>
      <c r="K40" s="281"/>
      <c r="L40" s="121">
        <v>0</v>
      </c>
      <c r="M40" s="122"/>
      <c r="N40" s="122"/>
      <c r="O40" s="122"/>
      <c r="P40" s="86">
        <f>L40</f>
        <v>0</v>
      </c>
      <c r="Q40" s="87"/>
      <c r="R40" s="87"/>
      <c r="S40" s="87"/>
      <c r="T40" s="86">
        <f>P40-L40</f>
        <v>0</v>
      </c>
      <c r="U40" s="87"/>
      <c r="V40" s="87"/>
      <c r="W40" s="87"/>
      <c r="X40" s="224" t="s">
        <v>158</v>
      </c>
      <c r="Y40" s="382"/>
      <c r="Z40" s="382"/>
      <c r="AA40" s="382"/>
      <c r="AB40" s="382"/>
      <c r="AC40" s="382"/>
      <c r="AD40" s="382"/>
      <c r="AE40" s="382"/>
      <c r="AF40" s="382"/>
      <c r="AG40" s="382"/>
      <c r="AH40" s="382"/>
      <c r="AI40" s="382"/>
      <c r="AJ40" s="382"/>
      <c r="AK40" s="382"/>
      <c r="AL40" s="382"/>
      <c r="AM40" s="382"/>
      <c r="AN40" s="382"/>
      <c r="AO40" s="382"/>
      <c r="AP40" s="383"/>
      <c r="AQ40" s="246" t="s">
        <v>182</v>
      </c>
      <c r="AR40" s="247"/>
      <c r="AS40" s="247"/>
      <c r="AT40" s="248"/>
      <c r="AU40" s="92"/>
      <c r="AV40" s="93"/>
      <c r="AW40" s="62" t="s">
        <v>181</v>
      </c>
    </row>
    <row r="41" spans="1:49" ht="16.5" customHeight="1" x14ac:dyDescent="0.15">
      <c r="A41" s="356"/>
      <c r="B41" s="357"/>
      <c r="C41" s="225" t="s">
        <v>42</v>
      </c>
      <c r="D41" s="226"/>
      <c r="E41" s="226"/>
      <c r="F41" s="226"/>
      <c r="G41" s="226"/>
      <c r="H41" s="226"/>
      <c r="I41" s="226"/>
      <c r="J41" s="394" t="s">
        <v>43</v>
      </c>
      <c r="K41" s="395"/>
      <c r="L41" s="121"/>
      <c r="M41" s="122"/>
      <c r="N41" s="122"/>
      <c r="O41" s="122"/>
      <c r="P41" s="86">
        <v>0</v>
      </c>
      <c r="Q41" s="87"/>
      <c r="R41" s="87"/>
      <c r="S41" s="87"/>
      <c r="T41" s="86">
        <f t="shared" ref="T41:T57" si="0">P41-L41</f>
        <v>0</v>
      </c>
      <c r="U41" s="87"/>
      <c r="V41" s="87"/>
      <c r="W41" s="87"/>
      <c r="X41" s="216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8"/>
      <c r="AQ41" s="94"/>
      <c r="AR41" s="95"/>
      <c r="AS41" s="95"/>
      <c r="AT41" s="95"/>
      <c r="AU41" s="95"/>
      <c r="AV41" s="95"/>
      <c r="AW41" s="96"/>
    </row>
    <row r="42" spans="1:49" ht="16.5" customHeight="1" x14ac:dyDescent="0.15">
      <c r="A42" s="356"/>
      <c r="B42" s="357"/>
      <c r="C42" s="225" t="s">
        <v>44</v>
      </c>
      <c r="D42" s="226"/>
      <c r="E42" s="226"/>
      <c r="F42" s="226"/>
      <c r="G42" s="226"/>
      <c r="H42" s="226"/>
      <c r="I42" s="226"/>
      <c r="J42" s="225" t="s">
        <v>45</v>
      </c>
      <c r="K42" s="281"/>
      <c r="L42" s="121"/>
      <c r="M42" s="122"/>
      <c r="N42" s="122"/>
      <c r="O42" s="122"/>
      <c r="P42" s="86">
        <v>0</v>
      </c>
      <c r="Q42" s="87"/>
      <c r="R42" s="87"/>
      <c r="S42" s="87"/>
      <c r="T42" s="86">
        <f t="shared" si="0"/>
        <v>0</v>
      </c>
      <c r="U42" s="87"/>
      <c r="V42" s="87"/>
      <c r="W42" s="87"/>
      <c r="X42" s="216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8"/>
      <c r="AQ42" s="97"/>
      <c r="AR42" s="98"/>
      <c r="AS42" s="98"/>
      <c r="AT42" s="98"/>
      <c r="AU42" s="98"/>
      <c r="AV42" s="98"/>
      <c r="AW42" s="99"/>
    </row>
    <row r="43" spans="1:49" s="59" customFormat="1" ht="16.5" customHeight="1" x14ac:dyDescent="0.15">
      <c r="A43" s="356"/>
      <c r="B43" s="357"/>
      <c r="C43" s="113" t="s">
        <v>162</v>
      </c>
      <c r="D43" s="114"/>
      <c r="E43" s="114"/>
      <c r="F43" s="114"/>
      <c r="G43" s="114"/>
      <c r="H43" s="114"/>
      <c r="I43" s="114"/>
      <c r="J43" s="225" t="s">
        <v>163</v>
      </c>
      <c r="K43" s="393"/>
      <c r="L43" s="121"/>
      <c r="M43" s="122"/>
      <c r="N43" s="122"/>
      <c r="O43" s="122"/>
      <c r="P43" s="86">
        <f>L43</f>
        <v>0</v>
      </c>
      <c r="Q43" s="87"/>
      <c r="R43" s="87"/>
      <c r="S43" s="87"/>
      <c r="T43" s="86">
        <f t="shared" si="0"/>
        <v>0</v>
      </c>
      <c r="U43" s="87"/>
      <c r="V43" s="87"/>
      <c r="W43" s="87"/>
      <c r="X43" s="65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7"/>
      <c r="AQ43" s="100"/>
      <c r="AR43" s="101"/>
      <c r="AS43" s="101"/>
      <c r="AT43" s="101"/>
      <c r="AU43" s="101"/>
      <c r="AV43" s="101"/>
      <c r="AW43" s="102"/>
    </row>
    <row r="44" spans="1:49" s="59" customFormat="1" ht="16.5" customHeight="1" x14ac:dyDescent="0.15">
      <c r="A44" s="356"/>
      <c r="B44" s="357"/>
      <c r="C44" s="242" t="s">
        <v>167</v>
      </c>
      <c r="D44" s="243"/>
      <c r="E44" s="243"/>
      <c r="F44" s="243"/>
      <c r="G44" s="243"/>
      <c r="H44" s="243"/>
      <c r="I44" s="243"/>
      <c r="J44" s="240" t="s">
        <v>151</v>
      </c>
      <c r="K44" s="244"/>
      <c r="L44" s="121"/>
      <c r="M44" s="122"/>
      <c r="N44" s="122"/>
      <c r="O44" s="122"/>
      <c r="P44" s="86">
        <v>0</v>
      </c>
      <c r="Q44" s="87"/>
      <c r="R44" s="87"/>
      <c r="S44" s="87"/>
      <c r="T44" s="86">
        <f t="shared" si="0"/>
        <v>0</v>
      </c>
      <c r="U44" s="87"/>
      <c r="V44" s="87"/>
      <c r="W44" s="87"/>
      <c r="X44" s="219" t="s">
        <v>148</v>
      </c>
      <c r="Y44" s="119"/>
      <c r="Z44" s="119"/>
      <c r="AA44" s="119"/>
      <c r="AB44" s="119"/>
      <c r="AC44" s="119"/>
      <c r="AD44" s="119"/>
      <c r="AE44" s="245">
        <v>0</v>
      </c>
      <c r="AF44" s="245"/>
      <c r="AG44" s="245"/>
      <c r="AH44" s="60" t="s">
        <v>159</v>
      </c>
      <c r="AI44" s="68"/>
      <c r="AJ44" s="68"/>
      <c r="AK44" s="61"/>
      <c r="AL44" s="61"/>
      <c r="AM44" s="69"/>
      <c r="AN44" s="69"/>
      <c r="AO44" s="69"/>
      <c r="AP44" s="70"/>
      <c r="AQ44" s="115" t="s">
        <v>160</v>
      </c>
      <c r="AR44" s="116"/>
      <c r="AS44" s="116"/>
      <c r="AT44" s="117"/>
      <c r="AU44" s="92"/>
      <c r="AV44" s="93"/>
      <c r="AW44" s="62" t="s">
        <v>161</v>
      </c>
    </row>
    <row r="45" spans="1:49" ht="16.5" customHeight="1" x14ac:dyDescent="0.15">
      <c r="A45" s="356"/>
      <c r="B45" s="357"/>
      <c r="C45" s="242" t="s">
        <v>155</v>
      </c>
      <c r="D45" s="243"/>
      <c r="E45" s="243"/>
      <c r="F45" s="243"/>
      <c r="G45" s="243"/>
      <c r="H45" s="243"/>
      <c r="I45" s="243"/>
      <c r="J45" s="240" t="s">
        <v>152</v>
      </c>
      <c r="K45" s="244"/>
      <c r="L45" s="337"/>
      <c r="M45" s="338"/>
      <c r="N45" s="338"/>
      <c r="O45" s="339"/>
      <c r="P45" s="328" t="e">
        <f>AB45*AL45*AA46</f>
        <v>#REF!</v>
      </c>
      <c r="Q45" s="329"/>
      <c r="R45" s="329"/>
      <c r="S45" s="330"/>
      <c r="T45" s="328" t="e">
        <f t="shared" si="0"/>
        <v>#REF!</v>
      </c>
      <c r="U45" s="329"/>
      <c r="V45" s="329"/>
      <c r="W45" s="330"/>
      <c r="X45" s="334" t="s">
        <v>157</v>
      </c>
      <c r="Y45" s="335"/>
      <c r="Z45" s="335"/>
      <c r="AA45" s="335"/>
      <c r="AB45" s="336" t="e">
        <f>#REF!</f>
        <v>#REF!</v>
      </c>
      <c r="AC45" s="335"/>
      <c r="AD45" s="335"/>
      <c r="AE45" s="118" t="s">
        <v>192</v>
      </c>
      <c r="AF45" s="119"/>
      <c r="AG45" s="119"/>
      <c r="AH45" s="119"/>
      <c r="AI45" s="119"/>
      <c r="AJ45" s="119"/>
      <c r="AK45" s="119"/>
      <c r="AL45" s="118">
        <f>AU45</f>
        <v>0</v>
      </c>
      <c r="AM45" s="119"/>
      <c r="AN45" s="119"/>
      <c r="AO45" s="323" t="s">
        <v>183</v>
      </c>
      <c r="AP45" s="346"/>
      <c r="AQ45" s="115" t="s">
        <v>184</v>
      </c>
      <c r="AR45" s="116"/>
      <c r="AS45" s="116"/>
      <c r="AT45" s="117"/>
      <c r="AU45" s="92"/>
      <c r="AV45" s="93"/>
      <c r="AW45" s="62" t="s">
        <v>122</v>
      </c>
    </row>
    <row r="46" spans="1:49" s="59" customFormat="1" ht="16.5" customHeight="1" x14ac:dyDescent="0.15">
      <c r="A46" s="356"/>
      <c r="B46" s="357"/>
      <c r="C46" s="325"/>
      <c r="D46" s="326"/>
      <c r="E46" s="326"/>
      <c r="F46" s="326"/>
      <c r="G46" s="326"/>
      <c r="H46" s="326"/>
      <c r="I46" s="326"/>
      <c r="J46" s="326"/>
      <c r="K46" s="327"/>
      <c r="L46" s="340"/>
      <c r="M46" s="341"/>
      <c r="N46" s="341"/>
      <c r="O46" s="342"/>
      <c r="P46" s="331"/>
      <c r="Q46" s="332"/>
      <c r="R46" s="332"/>
      <c r="S46" s="333"/>
      <c r="T46" s="331">
        <f t="shared" si="0"/>
        <v>0</v>
      </c>
      <c r="U46" s="332"/>
      <c r="V46" s="332"/>
      <c r="W46" s="333"/>
      <c r="X46" s="381" t="s">
        <v>16</v>
      </c>
      <c r="Y46" s="344"/>
      <c r="Z46" s="344"/>
      <c r="AA46" s="385">
        <f>AU44</f>
        <v>0</v>
      </c>
      <c r="AB46" s="385"/>
      <c r="AC46" s="385"/>
      <c r="AD46" s="343" t="s">
        <v>17</v>
      </c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5"/>
      <c r="AQ46" s="120"/>
      <c r="AR46" s="95"/>
      <c r="AS46" s="95"/>
      <c r="AT46" s="95"/>
      <c r="AU46" s="95"/>
      <c r="AV46" s="95"/>
      <c r="AW46" s="96"/>
    </row>
    <row r="47" spans="1:49" ht="13.5" customHeight="1" x14ac:dyDescent="0.15">
      <c r="A47" s="356"/>
      <c r="B47" s="357"/>
      <c r="C47" s="240" t="s">
        <v>2</v>
      </c>
      <c r="D47" s="236"/>
      <c r="E47" s="236"/>
      <c r="F47" s="236"/>
      <c r="G47" s="236"/>
      <c r="H47" s="236"/>
      <c r="I47" s="236"/>
      <c r="J47" s="240" t="s">
        <v>153</v>
      </c>
      <c r="K47" s="241"/>
      <c r="L47" s="337"/>
      <c r="M47" s="338"/>
      <c r="N47" s="338"/>
      <c r="O47" s="339"/>
      <c r="P47" s="328">
        <f>(7000*AG47*AA48)</f>
        <v>0</v>
      </c>
      <c r="Q47" s="329"/>
      <c r="R47" s="329"/>
      <c r="S47" s="330"/>
      <c r="T47" s="328">
        <f t="shared" si="0"/>
        <v>0</v>
      </c>
      <c r="U47" s="329"/>
      <c r="V47" s="329"/>
      <c r="W47" s="330"/>
      <c r="X47" s="219" t="s">
        <v>149</v>
      </c>
      <c r="Y47" s="220"/>
      <c r="Z47" s="220"/>
      <c r="AA47" s="220"/>
      <c r="AB47" s="220"/>
      <c r="AC47" s="220"/>
      <c r="AD47" s="220"/>
      <c r="AE47" s="220"/>
      <c r="AF47" s="220"/>
      <c r="AG47" s="360">
        <f>AU45</f>
        <v>0</v>
      </c>
      <c r="AH47" s="360"/>
      <c r="AI47" s="360"/>
      <c r="AJ47" s="323" t="s">
        <v>15</v>
      </c>
      <c r="AK47" s="118"/>
      <c r="AL47" s="118"/>
      <c r="AM47" s="220"/>
      <c r="AN47" s="220"/>
      <c r="AO47" s="220"/>
      <c r="AP47" s="324"/>
      <c r="AQ47" s="97"/>
      <c r="AR47" s="98"/>
      <c r="AS47" s="98"/>
      <c r="AT47" s="98"/>
      <c r="AU47" s="98"/>
      <c r="AV47" s="98"/>
      <c r="AW47" s="99"/>
    </row>
    <row r="48" spans="1:49" ht="13.5" customHeight="1" x14ac:dyDescent="0.15">
      <c r="A48" s="356"/>
      <c r="B48" s="357"/>
      <c r="C48" s="386"/>
      <c r="D48" s="386"/>
      <c r="E48" s="386"/>
      <c r="F48" s="386"/>
      <c r="G48" s="386"/>
      <c r="H48" s="386"/>
      <c r="I48" s="386"/>
      <c r="J48" s="386"/>
      <c r="K48" s="387"/>
      <c r="L48" s="340"/>
      <c r="M48" s="341"/>
      <c r="N48" s="341"/>
      <c r="O48" s="342"/>
      <c r="P48" s="331"/>
      <c r="Q48" s="332"/>
      <c r="R48" s="332"/>
      <c r="S48" s="333"/>
      <c r="T48" s="331"/>
      <c r="U48" s="332"/>
      <c r="V48" s="332"/>
      <c r="W48" s="333"/>
      <c r="X48" s="381" t="s">
        <v>16</v>
      </c>
      <c r="Y48" s="344"/>
      <c r="Z48" s="344"/>
      <c r="AA48" s="385">
        <f>AU44</f>
        <v>0</v>
      </c>
      <c r="AB48" s="385"/>
      <c r="AC48" s="385"/>
      <c r="AD48" s="343" t="s">
        <v>17</v>
      </c>
      <c r="AE48" s="344"/>
      <c r="AF48" s="344"/>
      <c r="AG48" s="344"/>
      <c r="AH48" s="344"/>
      <c r="AI48" s="344"/>
      <c r="AJ48" s="344"/>
      <c r="AK48" s="344"/>
      <c r="AL48" s="344"/>
      <c r="AM48" s="344"/>
      <c r="AN48" s="344"/>
      <c r="AO48" s="344"/>
      <c r="AP48" s="345"/>
      <c r="AQ48" s="97"/>
      <c r="AR48" s="98"/>
      <c r="AS48" s="98"/>
      <c r="AT48" s="98"/>
      <c r="AU48" s="98"/>
      <c r="AV48" s="98"/>
      <c r="AW48" s="99"/>
    </row>
    <row r="49" spans="1:49" ht="16.5" customHeight="1" x14ac:dyDescent="0.15">
      <c r="A49" s="356"/>
      <c r="B49" s="357"/>
      <c r="C49" s="225" t="s">
        <v>46</v>
      </c>
      <c r="D49" s="226"/>
      <c r="E49" s="226"/>
      <c r="F49" s="226"/>
      <c r="G49" s="226"/>
      <c r="H49" s="226"/>
      <c r="I49" s="226"/>
      <c r="J49" s="225" t="s">
        <v>164</v>
      </c>
      <c r="K49" s="281"/>
      <c r="L49" s="121"/>
      <c r="M49" s="122"/>
      <c r="N49" s="122"/>
      <c r="O49" s="122"/>
      <c r="P49" s="86">
        <v>0</v>
      </c>
      <c r="Q49" s="87"/>
      <c r="R49" s="87"/>
      <c r="S49" s="87"/>
      <c r="T49" s="86">
        <f t="shared" si="0"/>
        <v>0</v>
      </c>
      <c r="U49" s="87"/>
      <c r="V49" s="87"/>
      <c r="W49" s="87"/>
      <c r="X49" s="216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8"/>
      <c r="AQ49" s="100"/>
      <c r="AR49" s="101"/>
      <c r="AS49" s="101"/>
      <c r="AT49" s="101"/>
      <c r="AU49" s="101"/>
      <c r="AV49" s="101"/>
      <c r="AW49" s="102"/>
    </row>
    <row r="50" spans="1:49" ht="16.5" customHeight="1" x14ac:dyDescent="0.15">
      <c r="A50" s="356"/>
      <c r="B50" s="357"/>
      <c r="C50" s="225" t="s">
        <v>47</v>
      </c>
      <c r="D50" s="226"/>
      <c r="E50" s="226"/>
      <c r="F50" s="226"/>
      <c r="G50" s="226"/>
      <c r="H50" s="226"/>
      <c r="I50" s="226"/>
      <c r="J50" s="225" t="s">
        <v>154</v>
      </c>
      <c r="K50" s="281"/>
      <c r="L50" s="121"/>
      <c r="M50" s="122"/>
      <c r="N50" s="122"/>
      <c r="O50" s="122"/>
      <c r="P50" s="86">
        <f>IF(AQ50="□",AG50*50000*AM50,AG50*20000*AM50)</f>
        <v>0</v>
      </c>
      <c r="Q50" s="87"/>
      <c r="R50" s="87"/>
      <c r="S50" s="87"/>
      <c r="T50" s="86">
        <f t="shared" si="0"/>
        <v>0</v>
      </c>
      <c r="U50" s="87"/>
      <c r="V50" s="87"/>
      <c r="W50" s="87"/>
      <c r="X50" s="389" t="str">
        <f>IF(AQ50="□","＠50,000×被験者対応回数（","＠20,000×被験者対応回数（")</f>
        <v>＠50,000×被験者対応回数（</v>
      </c>
      <c r="Y50" s="390"/>
      <c r="Z50" s="390"/>
      <c r="AA50" s="390"/>
      <c r="AB50" s="390"/>
      <c r="AC50" s="390"/>
      <c r="AD50" s="390"/>
      <c r="AE50" s="390"/>
      <c r="AF50" s="390"/>
      <c r="AG50" s="388">
        <f>AU45</f>
        <v>0</v>
      </c>
      <c r="AH50" s="388"/>
      <c r="AI50" s="388"/>
      <c r="AJ50" s="391" t="s">
        <v>169</v>
      </c>
      <c r="AK50" s="392"/>
      <c r="AL50" s="392"/>
      <c r="AM50" s="369">
        <f>AU44</f>
        <v>0</v>
      </c>
      <c r="AN50" s="369"/>
      <c r="AO50" s="63" t="s">
        <v>168</v>
      </c>
      <c r="AP50" s="71"/>
      <c r="AQ50" s="213" t="s">
        <v>35</v>
      </c>
      <c r="AR50" s="214"/>
      <c r="AS50" s="221" t="s">
        <v>150</v>
      </c>
      <c r="AT50" s="222"/>
      <c r="AU50" s="222"/>
      <c r="AV50" s="222"/>
      <c r="AW50" s="223"/>
    </row>
    <row r="51" spans="1:49" ht="16.5" customHeight="1" x14ac:dyDescent="0.15">
      <c r="A51" s="356"/>
      <c r="B51" s="357"/>
      <c r="C51" s="225" t="s">
        <v>48</v>
      </c>
      <c r="D51" s="226"/>
      <c r="E51" s="226"/>
      <c r="F51" s="226"/>
      <c r="G51" s="226"/>
      <c r="H51" s="226"/>
      <c r="I51" s="226"/>
      <c r="J51" s="225" t="s">
        <v>165</v>
      </c>
      <c r="K51" s="281"/>
      <c r="L51" s="121"/>
      <c r="M51" s="122"/>
      <c r="N51" s="122"/>
      <c r="O51" s="122"/>
      <c r="P51" s="86">
        <f>(30000*AE51)</f>
        <v>0</v>
      </c>
      <c r="Q51" s="87"/>
      <c r="R51" s="87"/>
      <c r="S51" s="87"/>
      <c r="T51" s="86">
        <f t="shared" si="0"/>
        <v>0</v>
      </c>
      <c r="U51" s="87"/>
      <c r="V51" s="87"/>
      <c r="W51" s="87"/>
      <c r="X51" s="389" t="s">
        <v>289</v>
      </c>
      <c r="Y51" s="390"/>
      <c r="Z51" s="390"/>
      <c r="AA51" s="390"/>
      <c r="AB51" s="390"/>
      <c r="AC51" s="390"/>
      <c r="AD51" s="390"/>
      <c r="AE51" s="388">
        <f>AU40</f>
        <v>0</v>
      </c>
      <c r="AF51" s="388"/>
      <c r="AG51" s="388"/>
      <c r="AH51" s="367" t="s">
        <v>170</v>
      </c>
      <c r="AI51" s="368"/>
      <c r="AJ51" s="368"/>
      <c r="AK51" s="368"/>
      <c r="AL51" s="368"/>
      <c r="AM51" s="369"/>
      <c r="AN51" s="369"/>
      <c r="AO51" s="63"/>
      <c r="AP51" s="70"/>
      <c r="AQ51" s="228"/>
      <c r="AR51" s="229"/>
      <c r="AS51" s="229"/>
      <c r="AT51" s="229"/>
      <c r="AU51" s="229"/>
      <c r="AV51" s="229"/>
      <c r="AW51" s="230"/>
    </row>
    <row r="52" spans="1:49" ht="16.5" customHeight="1" x14ac:dyDescent="0.15">
      <c r="A52" s="356"/>
      <c r="B52" s="357"/>
      <c r="C52" s="225" t="s">
        <v>49</v>
      </c>
      <c r="D52" s="226"/>
      <c r="E52" s="226"/>
      <c r="F52" s="226"/>
      <c r="G52" s="226"/>
      <c r="H52" s="226"/>
      <c r="I52" s="226"/>
      <c r="J52" s="225" t="s">
        <v>166</v>
      </c>
      <c r="K52" s="281"/>
      <c r="L52" s="121"/>
      <c r="M52" s="122"/>
      <c r="N52" s="122"/>
      <c r="O52" s="122"/>
      <c r="P52" s="86">
        <f>Y137</f>
        <v>0</v>
      </c>
      <c r="Q52" s="87"/>
      <c r="R52" s="87"/>
      <c r="S52" s="87"/>
      <c r="T52" s="86">
        <f t="shared" si="0"/>
        <v>0</v>
      </c>
      <c r="U52" s="87"/>
      <c r="V52" s="87"/>
      <c r="W52" s="87"/>
      <c r="X52" s="224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8"/>
      <c r="AQ52" s="229"/>
      <c r="AR52" s="229"/>
      <c r="AS52" s="229"/>
      <c r="AT52" s="229"/>
      <c r="AU52" s="229"/>
      <c r="AV52" s="229"/>
      <c r="AW52" s="230"/>
    </row>
    <row r="53" spans="1:49" ht="16.5" customHeight="1" x14ac:dyDescent="0.15">
      <c r="A53" s="358"/>
      <c r="B53" s="359"/>
      <c r="C53" s="225" t="s">
        <v>3</v>
      </c>
      <c r="D53" s="226"/>
      <c r="E53" s="226"/>
      <c r="F53" s="226"/>
      <c r="G53" s="226"/>
      <c r="H53" s="226"/>
      <c r="I53" s="226"/>
      <c r="J53" s="225" t="s">
        <v>50</v>
      </c>
      <c r="K53" s="281"/>
      <c r="L53" s="86">
        <f>SUM(L40:O52)</f>
        <v>0</v>
      </c>
      <c r="M53" s="87"/>
      <c r="N53" s="87"/>
      <c r="O53" s="87"/>
      <c r="P53" s="86" t="e">
        <f>SUM(P40:S52)</f>
        <v>#REF!</v>
      </c>
      <c r="Q53" s="87"/>
      <c r="R53" s="87"/>
      <c r="S53" s="87"/>
      <c r="T53" s="86" t="e">
        <f t="shared" si="0"/>
        <v>#REF!</v>
      </c>
      <c r="U53" s="87"/>
      <c r="V53" s="87"/>
      <c r="W53" s="87"/>
      <c r="X53" s="224" t="s">
        <v>177</v>
      </c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8"/>
      <c r="AQ53" s="229"/>
      <c r="AR53" s="229"/>
      <c r="AS53" s="229"/>
      <c r="AT53" s="229"/>
      <c r="AU53" s="229"/>
      <c r="AV53" s="229"/>
      <c r="AW53" s="230"/>
    </row>
    <row r="54" spans="1:49" ht="16.5" customHeight="1" thickBot="1" x14ac:dyDescent="0.2">
      <c r="A54" s="233" t="s">
        <v>51</v>
      </c>
      <c r="B54" s="234"/>
      <c r="C54" s="235"/>
      <c r="D54" s="235"/>
      <c r="E54" s="235"/>
      <c r="F54" s="235"/>
      <c r="G54" s="235"/>
      <c r="H54" s="235"/>
      <c r="I54" s="236"/>
      <c r="J54" s="240" t="s">
        <v>52</v>
      </c>
      <c r="K54" s="241"/>
      <c r="L54" s="82">
        <f>ROUNDDOWN(L53*0.3,0)</f>
        <v>0</v>
      </c>
      <c r="M54" s="83"/>
      <c r="N54" s="83"/>
      <c r="O54" s="83"/>
      <c r="P54" s="82" t="e">
        <f>ROUNDDOWN(P53*0.3,0)</f>
        <v>#REF!</v>
      </c>
      <c r="Q54" s="83"/>
      <c r="R54" s="83"/>
      <c r="S54" s="83"/>
      <c r="T54" s="82" t="e">
        <f t="shared" si="0"/>
        <v>#REF!</v>
      </c>
      <c r="U54" s="83"/>
      <c r="V54" s="83"/>
      <c r="W54" s="83"/>
      <c r="X54" s="396" t="s">
        <v>18</v>
      </c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220"/>
      <c r="AN54" s="220"/>
      <c r="AO54" s="220"/>
      <c r="AP54" s="324"/>
      <c r="AQ54" s="231"/>
      <c r="AR54" s="231"/>
      <c r="AS54" s="231"/>
      <c r="AT54" s="231"/>
      <c r="AU54" s="231"/>
      <c r="AV54" s="231"/>
      <c r="AW54" s="232"/>
    </row>
    <row r="55" spans="1:49" ht="16.5" customHeight="1" thickTop="1" thickBot="1" x14ac:dyDescent="0.2">
      <c r="A55" s="29"/>
      <c r="B55" s="227" t="s">
        <v>4</v>
      </c>
      <c r="C55" s="227"/>
      <c r="D55" s="227"/>
      <c r="E55" s="227"/>
      <c r="F55" s="227"/>
      <c r="G55" s="227"/>
      <c r="H55" s="227"/>
      <c r="I55" s="74"/>
      <c r="J55" s="227" t="s">
        <v>53</v>
      </c>
      <c r="K55" s="227"/>
      <c r="L55" s="84">
        <f>L53+L54</f>
        <v>0</v>
      </c>
      <c r="M55" s="85"/>
      <c r="N55" s="85"/>
      <c r="O55" s="85"/>
      <c r="P55" s="84" t="e">
        <f>P53+P54</f>
        <v>#REF!</v>
      </c>
      <c r="Q55" s="85"/>
      <c r="R55" s="85"/>
      <c r="S55" s="85"/>
      <c r="T55" s="84" t="e">
        <f t="shared" si="0"/>
        <v>#REF!</v>
      </c>
      <c r="U55" s="85"/>
      <c r="V55" s="85"/>
      <c r="W55" s="85"/>
      <c r="X55" s="237" t="s">
        <v>19</v>
      </c>
      <c r="Y55" s="238"/>
      <c r="Z55" s="238"/>
      <c r="AA55" s="238"/>
      <c r="AB55" s="238"/>
      <c r="AC55" s="238"/>
      <c r="AD55" s="238"/>
      <c r="AE55" s="238"/>
      <c r="AF55" s="238"/>
      <c r="AG55" s="238"/>
      <c r="AH55" s="238"/>
      <c r="AI55" s="238"/>
      <c r="AJ55" s="238"/>
      <c r="AK55" s="238"/>
      <c r="AL55" s="238"/>
      <c r="AM55" s="238"/>
      <c r="AN55" s="238"/>
      <c r="AO55" s="238"/>
      <c r="AP55" s="239"/>
      <c r="AQ55" s="204"/>
      <c r="AR55" s="205"/>
      <c r="AS55" s="205"/>
      <c r="AT55" s="205"/>
      <c r="AU55" s="205"/>
      <c r="AV55" s="205"/>
      <c r="AW55" s="206"/>
    </row>
    <row r="56" spans="1:49" ht="16.5" customHeight="1" thickTop="1" thickBot="1" x14ac:dyDescent="0.2">
      <c r="A56" s="29"/>
      <c r="B56" s="227" t="s">
        <v>5</v>
      </c>
      <c r="C56" s="227"/>
      <c r="D56" s="227"/>
      <c r="E56" s="227"/>
      <c r="F56" s="227"/>
      <c r="G56" s="227"/>
      <c r="H56" s="227"/>
      <c r="I56" s="74"/>
      <c r="J56" s="227" t="s">
        <v>54</v>
      </c>
      <c r="K56" s="227"/>
      <c r="L56" s="84">
        <f>ROUNDDOWN(L55*0.08,0)</f>
        <v>0</v>
      </c>
      <c r="M56" s="85"/>
      <c r="N56" s="85"/>
      <c r="O56" s="85"/>
      <c r="P56" s="84" t="e">
        <f>ROUNDDOWN(P55*0.08,0)</f>
        <v>#REF!</v>
      </c>
      <c r="Q56" s="85"/>
      <c r="R56" s="85"/>
      <c r="S56" s="85"/>
      <c r="T56" s="84" t="e">
        <f>P56-L56</f>
        <v>#REF!</v>
      </c>
      <c r="U56" s="85"/>
      <c r="V56" s="85"/>
      <c r="W56" s="85"/>
      <c r="X56" s="237" t="s">
        <v>190</v>
      </c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9"/>
      <c r="AQ56" s="207"/>
      <c r="AR56" s="208"/>
      <c r="AS56" s="208"/>
      <c r="AT56" s="208"/>
      <c r="AU56" s="208"/>
      <c r="AV56" s="208"/>
      <c r="AW56" s="209"/>
    </row>
    <row r="57" spans="1:49" ht="16.5" customHeight="1" thickTop="1" thickBot="1" x14ac:dyDescent="0.2">
      <c r="A57" s="29"/>
      <c r="B57" s="227" t="s">
        <v>6</v>
      </c>
      <c r="C57" s="227"/>
      <c r="D57" s="227"/>
      <c r="E57" s="227"/>
      <c r="F57" s="227"/>
      <c r="G57" s="227"/>
      <c r="H57" s="227"/>
      <c r="I57" s="227" t="s">
        <v>55</v>
      </c>
      <c r="J57" s="373"/>
      <c r="K57" s="373"/>
      <c r="L57" s="84">
        <f>L55+L56</f>
        <v>0</v>
      </c>
      <c r="M57" s="85"/>
      <c r="N57" s="85"/>
      <c r="O57" s="85"/>
      <c r="P57" s="84" t="e">
        <f>P55+P56</f>
        <v>#REF!</v>
      </c>
      <c r="Q57" s="85"/>
      <c r="R57" s="85"/>
      <c r="S57" s="85"/>
      <c r="T57" s="84" t="e">
        <f t="shared" si="0"/>
        <v>#REF!</v>
      </c>
      <c r="U57" s="85"/>
      <c r="V57" s="85"/>
      <c r="W57" s="85"/>
      <c r="X57" s="397"/>
      <c r="Y57" s="398"/>
      <c r="Z57" s="398"/>
      <c r="AA57" s="398"/>
      <c r="AB57" s="398"/>
      <c r="AC57" s="398"/>
      <c r="AD57" s="398"/>
      <c r="AE57" s="398"/>
      <c r="AF57" s="398"/>
      <c r="AG57" s="398"/>
      <c r="AH57" s="398"/>
      <c r="AI57" s="398"/>
      <c r="AJ57" s="398"/>
      <c r="AK57" s="398"/>
      <c r="AL57" s="398"/>
      <c r="AM57" s="398"/>
      <c r="AN57" s="398"/>
      <c r="AO57" s="398"/>
      <c r="AP57" s="399"/>
      <c r="AQ57" s="210"/>
      <c r="AR57" s="211"/>
      <c r="AS57" s="211"/>
      <c r="AT57" s="211"/>
      <c r="AU57" s="211"/>
      <c r="AV57" s="211"/>
      <c r="AW57" s="212"/>
    </row>
    <row r="58" spans="1:49" ht="12.75" customHeight="1" thickTop="1" x14ac:dyDescent="0.15">
      <c r="A58" s="362"/>
      <c r="B58" s="361" t="s">
        <v>7</v>
      </c>
      <c r="C58" s="361"/>
      <c r="D58" s="366" t="s">
        <v>147</v>
      </c>
      <c r="E58" s="362"/>
      <c r="F58" s="362"/>
      <c r="G58" s="362"/>
      <c r="H58" s="362"/>
      <c r="I58" s="362"/>
      <c r="J58" s="362"/>
      <c r="K58" s="362"/>
      <c r="L58" s="362"/>
      <c r="M58" s="362"/>
      <c r="N58" s="362"/>
      <c r="O58" s="362"/>
      <c r="P58" s="362"/>
      <c r="Q58" s="362"/>
      <c r="R58" s="362"/>
      <c r="S58" s="362"/>
      <c r="T58" s="362"/>
      <c r="U58" s="362"/>
      <c r="V58" s="362"/>
      <c r="W58" s="362"/>
      <c r="X58" s="362"/>
      <c r="Y58" s="362"/>
      <c r="Z58" s="362"/>
      <c r="AA58" s="362"/>
      <c r="AB58" s="362"/>
      <c r="AC58" s="362"/>
      <c r="AD58" s="362"/>
      <c r="AE58" s="362"/>
      <c r="AF58" s="362"/>
      <c r="AG58" s="362"/>
      <c r="AH58" s="362"/>
      <c r="AI58" s="362"/>
      <c r="AJ58" s="362"/>
      <c r="AK58" s="362"/>
      <c r="AL58" s="362"/>
      <c r="AM58" s="362"/>
      <c r="AN58" s="362"/>
      <c r="AO58" s="362"/>
      <c r="AP58" s="362"/>
    </row>
    <row r="59" spans="1:49" ht="12.75" customHeight="1" x14ac:dyDescent="0.15">
      <c r="A59" s="363"/>
      <c r="B59" s="364"/>
      <c r="C59" s="364"/>
      <c r="D59" s="279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  <c r="AB59" s="280"/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363"/>
    </row>
    <row r="60" spans="1:49" ht="15" customHeight="1" x14ac:dyDescent="0.15">
      <c r="A60" s="31"/>
      <c r="B60" s="30"/>
      <c r="C60" s="30"/>
      <c r="D60" s="32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</row>
    <row r="61" spans="1:49" ht="15" customHeight="1" x14ac:dyDescent="0.15">
      <c r="A61" s="365"/>
      <c r="B61" s="365"/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5"/>
      <c r="AO61" s="365"/>
      <c r="AP61" s="365"/>
      <c r="AQ61" s="33"/>
      <c r="AR61" s="33"/>
      <c r="AS61" s="33"/>
    </row>
    <row r="62" spans="1:49" ht="15" hidden="1" customHeight="1" x14ac:dyDescent="0.15">
      <c r="A62" s="365"/>
      <c r="B62" s="365"/>
      <c r="C62" s="365"/>
      <c r="D62" s="365"/>
      <c r="E62" s="365"/>
      <c r="F62" s="365"/>
      <c r="G62" s="365"/>
      <c r="H62" s="365"/>
      <c r="I62" s="365"/>
      <c r="J62" s="365"/>
      <c r="K62" s="365"/>
      <c r="L62" s="365"/>
      <c r="M62" s="365"/>
      <c r="N62" s="365"/>
      <c r="O62" s="365"/>
      <c r="P62" s="365"/>
      <c r="Q62" s="365"/>
      <c r="R62" s="365"/>
      <c r="S62" s="365"/>
      <c r="T62" s="365"/>
      <c r="U62" s="365"/>
      <c r="V62" s="365"/>
      <c r="W62" s="365"/>
      <c r="X62" s="365"/>
      <c r="Y62" s="365"/>
      <c r="Z62" s="365"/>
      <c r="AA62" s="365"/>
      <c r="AB62" s="365"/>
      <c r="AC62" s="365"/>
      <c r="AD62" s="365"/>
      <c r="AE62" s="365"/>
      <c r="AF62" s="365"/>
      <c r="AG62" s="365"/>
      <c r="AH62" s="365"/>
      <c r="AI62" s="365"/>
      <c r="AJ62" s="365"/>
      <c r="AK62" s="365"/>
      <c r="AL62" s="365"/>
      <c r="AM62" s="365"/>
      <c r="AN62" s="365"/>
      <c r="AO62" s="365"/>
      <c r="AP62" s="365"/>
      <c r="AQ62" s="33"/>
      <c r="AR62" s="33"/>
      <c r="AS62" s="33"/>
    </row>
    <row r="63" spans="1:49" ht="16.5" customHeight="1" x14ac:dyDescent="0.15">
      <c r="A63" s="197" t="s">
        <v>33</v>
      </c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353"/>
      <c r="AO63" s="353"/>
      <c r="AP63" s="353"/>
      <c r="AQ63" s="33"/>
      <c r="AR63" s="33"/>
      <c r="AS63" s="33"/>
    </row>
    <row r="64" spans="1:49" ht="15" customHeight="1" x14ac:dyDescent="0.15">
      <c r="A64" s="37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40"/>
      <c r="P64" s="260" t="s">
        <v>56</v>
      </c>
      <c r="Q64" s="260"/>
      <c r="R64" s="260"/>
      <c r="S64" s="135" t="s">
        <v>57</v>
      </c>
      <c r="T64" s="258"/>
      <c r="U64" s="258"/>
      <c r="V64" s="258"/>
      <c r="W64" s="258"/>
      <c r="X64" s="258"/>
      <c r="Y64" s="258"/>
      <c r="Z64" s="258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  <c r="AM64" s="258"/>
      <c r="AN64" s="258"/>
      <c r="AO64" s="258"/>
      <c r="AP64" s="259"/>
      <c r="AQ64" s="252" t="s">
        <v>8</v>
      </c>
      <c r="AR64" s="253"/>
      <c r="AS64" s="254"/>
    </row>
    <row r="65" spans="1:45" ht="24.75" customHeight="1" x14ac:dyDescent="0.15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42"/>
      <c r="P65" s="260"/>
      <c r="Q65" s="260"/>
      <c r="R65" s="260"/>
      <c r="S65" s="249" t="s">
        <v>74</v>
      </c>
      <c r="T65" s="258"/>
      <c r="U65" s="258"/>
      <c r="V65" s="258"/>
      <c r="W65" s="258"/>
      <c r="X65" s="259"/>
      <c r="Y65" s="249" t="s">
        <v>117</v>
      </c>
      <c r="Z65" s="258"/>
      <c r="AA65" s="258"/>
      <c r="AB65" s="258"/>
      <c r="AC65" s="258"/>
      <c r="AD65" s="259"/>
      <c r="AE65" s="249" t="s">
        <v>118</v>
      </c>
      <c r="AF65" s="258"/>
      <c r="AG65" s="258"/>
      <c r="AH65" s="258"/>
      <c r="AI65" s="258"/>
      <c r="AJ65" s="259"/>
      <c r="AK65" s="249" t="s">
        <v>119</v>
      </c>
      <c r="AL65" s="258"/>
      <c r="AM65" s="258"/>
      <c r="AN65" s="258"/>
      <c r="AO65" s="258"/>
      <c r="AP65" s="259"/>
      <c r="AQ65" s="255"/>
      <c r="AR65" s="256"/>
      <c r="AS65" s="257"/>
    </row>
    <row r="66" spans="1:45" ht="16.5" customHeight="1" x14ac:dyDescent="0.15">
      <c r="A66" s="135" t="s">
        <v>58</v>
      </c>
      <c r="B66" s="136"/>
      <c r="C66" s="138" t="s">
        <v>59</v>
      </c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40"/>
      <c r="P66" s="137">
        <v>2</v>
      </c>
      <c r="Q66" s="137"/>
      <c r="R66" s="137"/>
      <c r="S66" s="135" t="s">
        <v>9</v>
      </c>
      <c r="T66" s="171"/>
      <c r="U66" s="171"/>
      <c r="V66" s="171"/>
      <c r="W66" s="171"/>
      <c r="X66" s="172"/>
      <c r="Y66" s="135" t="s">
        <v>10</v>
      </c>
      <c r="Z66" s="171"/>
      <c r="AA66" s="171"/>
      <c r="AB66" s="171"/>
      <c r="AC66" s="171"/>
      <c r="AD66" s="172"/>
      <c r="AE66" s="135" t="s">
        <v>99</v>
      </c>
      <c r="AF66" s="171"/>
      <c r="AG66" s="171"/>
      <c r="AH66" s="171"/>
      <c r="AI66" s="171"/>
      <c r="AJ66" s="172"/>
      <c r="AK66" s="181"/>
      <c r="AL66" s="182"/>
      <c r="AM66" s="182"/>
      <c r="AN66" s="182"/>
      <c r="AO66" s="182"/>
      <c r="AP66" s="185"/>
      <c r="AQ66" s="141" t="s">
        <v>191</v>
      </c>
      <c r="AR66" s="142"/>
      <c r="AS66" s="143"/>
    </row>
    <row r="67" spans="1:45" ht="16.5" customHeight="1" x14ac:dyDescent="0.15">
      <c r="A67" s="135" t="s">
        <v>52</v>
      </c>
      <c r="B67" s="136"/>
      <c r="C67" s="138" t="s">
        <v>60</v>
      </c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40"/>
      <c r="P67" s="137">
        <v>1</v>
      </c>
      <c r="Q67" s="137"/>
      <c r="R67" s="137"/>
      <c r="S67" s="135" t="s">
        <v>11</v>
      </c>
      <c r="T67" s="171"/>
      <c r="U67" s="171"/>
      <c r="V67" s="171"/>
      <c r="W67" s="171"/>
      <c r="X67" s="172"/>
      <c r="Y67" s="135" t="s">
        <v>12</v>
      </c>
      <c r="Z67" s="171"/>
      <c r="AA67" s="171"/>
      <c r="AB67" s="171"/>
      <c r="AC67" s="171"/>
      <c r="AD67" s="172"/>
      <c r="AE67" s="181"/>
      <c r="AF67" s="182"/>
      <c r="AG67" s="182"/>
      <c r="AH67" s="182"/>
      <c r="AI67" s="182"/>
      <c r="AJ67" s="182"/>
      <c r="AK67" s="183"/>
      <c r="AL67" s="183"/>
      <c r="AM67" s="183"/>
      <c r="AN67" s="183"/>
      <c r="AO67" s="183"/>
      <c r="AP67" s="184"/>
      <c r="AQ67" s="141" t="s">
        <v>191</v>
      </c>
      <c r="AR67" s="142"/>
      <c r="AS67" s="143"/>
    </row>
    <row r="68" spans="1:45" ht="28.5" customHeight="1" x14ac:dyDescent="0.15">
      <c r="A68" s="135" t="s">
        <v>53</v>
      </c>
      <c r="B68" s="136"/>
      <c r="C68" s="138" t="s">
        <v>78</v>
      </c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40"/>
      <c r="P68" s="137">
        <v>1</v>
      </c>
      <c r="Q68" s="137"/>
      <c r="R68" s="137"/>
      <c r="S68" s="249" t="s">
        <v>100</v>
      </c>
      <c r="T68" s="250"/>
      <c r="U68" s="250"/>
      <c r="V68" s="250"/>
      <c r="W68" s="250"/>
      <c r="X68" s="251"/>
      <c r="Y68" s="249" t="s">
        <v>101</v>
      </c>
      <c r="Z68" s="250"/>
      <c r="AA68" s="250"/>
      <c r="AB68" s="250"/>
      <c r="AC68" s="250"/>
      <c r="AD68" s="251"/>
      <c r="AE68" s="135" t="s">
        <v>89</v>
      </c>
      <c r="AF68" s="171"/>
      <c r="AG68" s="171"/>
      <c r="AH68" s="171"/>
      <c r="AI68" s="171"/>
      <c r="AJ68" s="172"/>
      <c r="AK68" s="181"/>
      <c r="AL68" s="182"/>
      <c r="AM68" s="182"/>
      <c r="AN68" s="182"/>
      <c r="AO68" s="182"/>
      <c r="AP68" s="185"/>
      <c r="AQ68" s="141" t="s">
        <v>191</v>
      </c>
      <c r="AR68" s="142"/>
      <c r="AS68" s="143"/>
    </row>
    <row r="69" spans="1:45" ht="16.5" customHeight="1" x14ac:dyDescent="0.15">
      <c r="A69" s="135" t="s">
        <v>54</v>
      </c>
      <c r="B69" s="136"/>
      <c r="C69" s="138" t="s">
        <v>62</v>
      </c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40"/>
      <c r="P69" s="137">
        <v>2</v>
      </c>
      <c r="Q69" s="137"/>
      <c r="R69" s="137"/>
      <c r="S69" s="135" t="s">
        <v>173</v>
      </c>
      <c r="T69" s="171"/>
      <c r="U69" s="171"/>
      <c r="V69" s="171"/>
      <c r="W69" s="171"/>
      <c r="X69" s="172"/>
      <c r="Y69" s="135" t="s">
        <v>104</v>
      </c>
      <c r="Z69" s="171"/>
      <c r="AA69" s="171"/>
      <c r="AB69" s="171"/>
      <c r="AC69" s="171"/>
      <c r="AD69" s="172"/>
      <c r="AE69" s="135" t="s">
        <v>105</v>
      </c>
      <c r="AF69" s="171"/>
      <c r="AG69" s="171"/>
      <c r="AH69" s="171"/>
      <c r="AI69" s="171"/>
      <c r="AJ69" s="172"/>
      <c r="AK69" s="181"/>
      <c r="AL69" s="182"/>
      <c r="AM69" s="182"/>
      <c r="AN69" s="182"/>
      <c r="AO69" s="182"/>
      <c r="AP69" s="185"/>
      <c r="AQ69" s="141" t="s">
        <v>191</v>
      </c>
      <c r="AR69" s="142"/>
      <c r="AS69" s="143"/>
    </row>
    <row r="70" spans="1:45" ht="16.5" customHeight="1" x14ac:dyDescent="0.15">
      <c r="A70" s="135" t="s">
        <v>63</v>
      </c>
      <c r="B70" s="136"/>
      <c r="C70" s="138" t="s">
        <v>90</v>
      </c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40"/>
      <c r="P70" s="137">
        <v>3</v>
      </c>
      <c r="Q70" s="137"/>
      <c r="R70" s="137"/>
      <c r="S70" s="135" t="s">
        <v>92</v>
      </c>
      <c r="T70" s="171"/>
      <c r="U70" s="171"/>
      <c r="V70" s="171"/>
      <c r="W70" s="171"/>
      <c r="X70" s="172"/>
      <c r="Y70" s="181"/>
      <c r="Z70" s="182"/>
      <c r="AA70" s="182"/>
      <c r="AB70" s="182"/>
      <c r="AC70" s="182"/>
      <c r="AD70" s="182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4"/>
      <c r="AQ70" s="141" t="s">
        <v>191</v>
      </c>
      <c r="AR70" s="142"/>
      <c r="AS70" s="143"/>
    </row>
    <row r="71" spans="1:45" ht="39.75" customHeight="1" x14ac:dyDescent="0.15">
      <c r="A71" s="135" t="s">
        <v>64</v>
      </c>
      <c r="B71" s="136"/>
      <c r="C71" s="138" t="s">
        <v>79</v>
      </c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40"/>
      <c r="P71" s="137">
        <v>1</v>
      </c>
      <c r="Q71" s="137"/>
      <c r="R71" s="137"/>
      <c r="S71" s="249" t="s">
        <v>106</v>
      </c>
      <c r="T71" s="250"/>
      <c r="U71" s="250"/>
      <c r="V71" s="250"/>
      <c r="W71" s="250"/>
      <c r="X71" s="251"/>
      <c r="Y71" s="135" t="s">
        <v>107</v>
      </c>
      <c r="Z71" s="171"/>
      <c r="AA71" s="171"/>
      <c r="AB71" s="171"/>
      <c r="AC71" s="171"/>
      <c r="AD71" s="172"/>
      <c r="AE71" s="135" t="s">
        <v>93</v>
      </c>
      <c r="AF71" s="171"/>
      <c r="AG71" s="171"/>
      <c r="AH71" s="171"/>
      <c r="AI71" s="171"/>
      <c r="AJ71" s="172"/>
      <c r="AK71" s="181"/>
      <c r="AL71" s="182"/>
      <c r="AM71" s="182"/>
      <c r="AN71" s="182"/>
      <c r="AO71" s="182"/>
      <c r="AP71" s="185"/>
      <c r="AQ71" s="141" t="s">
        <v>191</v>
      </c>
      <c r="AR71" s="142"/>
      <c r="AS71" s="143"/>
    </row>
    <row r="72" spans="1:45" ht="16.5" customHeight="1" x14ac:dyDescent="0.15">
      <c r="A72" s="135" t="s">
        <v>65</v>
      </c>
      <c r="B72" s="136"/>
      <c r="C72" s="138" t="s">
        <v>61</v>
      </c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40"/>
      <c r="P72" s="137">
        <v>1</v>
      </c>
      <c r="Q72" s="137"/>
      <c r="R72" s="137"/>
      <c r="S72" s="135" t="s">
        <v>178</v>
      </c>
      <c r="T72" s="171"/>
      <c r="U72" s="171"/>
      <c r="V72" s="171"/>
      <c r="W72" s="171"/>
      <c r="X72" s="172"/>
      <c r="Y72" s="135" t="s">
        <v>108</v>
      </c>
      <c r="Z72" s="171"/>
      <c r="AA72" s="171"/>
      <c r="AB72" s="171"/>
      <c r="AC72" s="171"/>
      <c r="AD72" s="172"/>
      <c r="AE72" s="135" t="s">
        <v>109</v>
      </c>
      <c r="AF72" s="171"/>
      <c r="AG72" s="171"/>
      <c r="AH72" s="171"/>
      <c r="AI72" s="171"/>
      <c r="AJ72" s="172"/>
      <c r="AK72" s="181"/>
      <c r="AL72" s="182"/>
      <c r="AM72" s="182"/>
      <c r="AN72" s="182"/>
      <c r="AO72" s="182"/>
      <c r="AP72" s="185"/>
      <c r="AQ72" s="141" t="s">
        <v>191</v>
      </c>
      <c r="AR72" s="142"/>
      <c r="AS72" s="143"/>
    </row>
    <row r="73" spans="1:45" ht="19.5" customHeight="1" x14ac:dyDescent="0.15">
      <c r="A73" s="155" t="s">
        <v>66</v>
      </c>
      <c r="B73" s="195"/>
      <c r="C73" s="152" t="s">
        <v>80</v>
      </c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1"/>
      <c r="P73" s="137">
        <v>1</v>
      </c>
      <c r="Q73" s="137"/>
      <c r="R73" s="137"/>
      <c r="S73" s="155" t="s">
        <v>13</v>
      </c>
      <c r="T73" s="198"/>
      <c r="U73" s="198"/>
      <c r="V73" s="198"/>
      <c r="W73" s="198"/>
      <c r="X73" s="199"/>
      <c r="Y73" s="167" t="s">
        <v>102</v>
      </c>
      <c r="Z73" s="261"/>
      <c r="AA73" s="261"/>
      <c r="AB73" s="261"/>
      <c r="AC73" s="261"/>
      <c r="AD73" s="262"/>
      <c r="AE73" s="155" t="s">
        <v>103</v>
      </c>
      <c r="AF73" s="198"/>
      <c r="AG73" s="198"/>
      <c r="AH73" s="198"/>
      <c r="AI73" s="198"/>
      <c r="AJ73" s="199"/>
      <c r="AK73" s="161"/>
      <c r="AL73" s="269"/>
      <c r="AM73" s="269"/>
      <c r="AN73" s="269"/>
      <c r="AO73" s="269"/>
      <c r="AP73" s="270"/>
      <c r="AQ73" s="263" t="s">
        <v>191</v>
      </c>
      <c r="AR73" s="264"/>
      <c r="AS73" s="265"/>
    </row>
    <row r="74" spans="1:45" ht="34.5" customHeight="1" x14ac:dyDescent="0.15">
      <c r="A74" s="196"/>
      <c r="B74" s="197"/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3"/>
      <c r="P74" s="137"/>
      <c r="Q74" s="137"/>
      <c r="R74" s="137"/>
      <c r="S74" s="158"/>
      <c r="T74" s="159"/>
      <c r="U74" s="159"/>
      <c r="V74" s="159"/>
      <c r="W74" s="159"/>
      <c r="X74" s="160"/>
      <c r="Y74" s="274" t="s">
        <v>145</v>
      </c>
      <c r="Z74" s="275"/>
      <c r="AA74" s="275"/>
      <c r="AB74" s="275"/>
      <c r="AC74" s="275"/>
      <c r="AD74" s="276"/>
      <c r="AE74" s="158"/>
      <c r="AF74" s="159"/>
      <c r="AG74" s="159"/>
      <c r="AH74" s="159"/>
      <c r="AI74" s="159"/>
      <c r="AJ74" s="160"/>
      <c r="AK74" s="271"/>
      <c r="AL74" s="272"/>
      <c r="AM74" s="272"/>
      <c r="AN74" s="272"/>
      <c r="AO74" s="272"/>
      <c r="AP74" s="273"/>
      <c r="AQ74" s="266"/>
      <c r="AR74" s="267"/>
      <c r="AS74" s="268"/>
    </row>
    <row r="75" spans="1:45" ht="16.5" customHeight="1" x14ac:dyDescent="0.15">
      <c r="A75" s="135" t="s">
        <v>171</v>
      </c>
      <c r="B75" s="136"/>
      <c r="C75" s="138" t="s">
        <v>179</v>
      </c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40"/>
      <c r="P75" s="137">
        <v>1</v>
      </c>
      <c r="Q75" s="137"/>
      <c r="R75" s="137"/>
      <c r="S75" s="135" t="s">
        <v>94</v>
      </c>
      <c r="T75" s="171"/>
      <c r="U75" s="171"/>
      <c r="V75" s="171"/>
      <c r="W75" s="171"/>
      <c r="X75" s="172"/>
      <c r="Y75" s="135" t="s">
        <v>174</v>
      </c>
      <c r="Z75" s="171"/>
      <c r="AA75" s="171"/>
      <c r="AB75" s="171"/>
      <c r="AC75" s="171"/>
      <c r="AD75" s="172"/>
      <c r="AE75" s="135" t="s">
        <v>95</v>
      </c>
      <c r="AF75" s="171"/>
      <c r="AG75" s="171"/>
      <c r="AH75" s="171"/>
      <c r="AI75" s="171"/>
      <c r="AJ75" s="172"/>
      <c r="AK75" s="181"/>
      <c r="AL75" s="182"/>
      <c r="AM75" s="182"/>
      <c r="AN75" s="182"/>
      <c r="AO75" s="182"/>
      <c r="AP75" s="185"/>
      <c r="AQ75" s="141" t="s">
        <v>191</v>
      </c>
      <c r="AR75" s="142"/>
      <c r="AS75" s="143"/>
    </row>
    <row r="76" spans="1:45" ht="16.5" customHeight="1" x14ac:dyDescent="0.15">
      <c r="A76" s="135" t="s">
        <v>67</v>
      </c>
      <c r="B76" s="136"/>
      <c r="C76" s="138" t="s">
        <v>81</v>
      </c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40"/>
      <c r="P76" s="137">
        <v>2</v>
      </c>
      <c r="Q76" s="137"/>
      <c r="R76" s="137"/>
      <c r="S76" s="135" t="s">
        <v>96</v>
      </c>
      <c r="T76" s="171"/>
      <c r="U76" s="171"/>
      <c r="V76" s="171"/>
      <c r="W76" s="171"/>
      <c r="X76" s="172"/>
      <c r="Y76" s="135" t="s">
        <v>175</v>
      </c>
      <c r="Z76" s="171"/>
      <c r="AA76" s="171"/>
      <c r="AB76" s="171"/>
      <c r="AC76" s="171"/>
      <c r="AD76" s="172"/>
      <c r="AE76" s="135" t="s">
        <v>97</v>
      </c>
      <c r="AF76" s="171"/>
      <c r="AG76" s="171"/>
      <c r="AH76" s="171"/>
      <c r="AI76" s="171"/>
      <c r="AJ76" s="172"/>
      <c r="AK76" s="181"/>
      <c r="AL76" s="182"/>
      <c r="AM76" s="182"/>
      <c r="AN76" s="182"/>
      <c r="AO76" s="182"/>
      <c r="AP76" s="185"/>
      <c r="AQ76" s="141" t="s">
        <v>191</v>
      </c>
      <c r="AR76" s="142"/>
      <c r="AS76" s="143"/>
    </row>
    <row r="77" spans="1:45" ht="24" customHeight="1" x14ac:dyDescent="0.15">
      <c r="A77" s="135" t="s">
        <v>68</v>
      </c>
      <c r="B77" s="136"/>
      <c r="C77" s="138" t="s">
        <v>82</v>
      </c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40"/>
      <c r="P77" s="137">
        <v>1</v>
      </c>
      <c r="Q77" s="137"/>
      <c r="R77" s="137"/>
      <c r="S77" s="135" t="s">
        <v>96</v>
      </c>
      <c r="T77" s="171"/>
      <c r="U77" s="171"/>
      <c r="V77" s="171"/>
      <c r="W77" s="171"/>
      <c r="X77" s="172"/>
      <c r="Y77" s="135" t="s">
        <v>175</v>
      </c>
      <c r="Z77" s="171"/>
      <c r="AA77" s="171"/>
      <c r="AB77" s="171"/>
      <c r="AC77" s="171"/>
      <c r="AD77" s="172"/>
      <c r="AE77" s="135" t="s">
        <v>97</v>
      </c>
      <c r="AF77" s="171"/>
      <c r="AG77" s="171"/>
      <c r="AH77" s="171"/>
      <c r="AI77" s="171"/>
      <c r="AJ77" s="172"/>
      <c r="AK77" s="181"/>
      <c r="AL77" s="182"/>
      <c r="AM77" s="182"/>
      <c r="AN77" s="182"/>
      <c r="AO77" s="182"/>
      <c r="AP77" s="185"/>
      <c r="AQ77" s="141" t="s">
        <v>191</v>
      </c>
      <c r="AR77" s="142"/>
      <c r="AS77" s="143"/>
    </row>
    <row r="78" spans="1:45" ht="33" customHeight="1" x14ac:dyDescent="0.15">
      <c r="A78" s="135" t="s">
        <v>69</v>
      </c>
      <c r="B78" s="136"/>
      <c r="C78" s="189" t="s">
        <v>98</v>
      </c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40"/>
      <c r="P78" s="135">
        <v>1</v>
      </c>
      <c r="Q78" s="370"/>
      <c r="R78" s="371"/>
      <c r="S78" s="135" t="s">
        <v>110</v>
      </c>
      <c r="T78" s="171"/>
      <c r="U78" s="171"/>
      <c r="V78" s="171"/>
      <c r="W78" s="171"/>
      <c r="X78" s="172"/>
      <c r="Y78" s="135" t="s">
        <v>176</v>
      </c>
      <c r="Z78" s="171"/>
      <c r="AA78" s="171"/>
      <c r="AB78" s="171"/>
      <c r="AC78" s="171"/>
      <c r="AD78" s="172"/>
      <c r="AE78" s="135" t="s">
        <v>111</v>
      </c>
      <c r="AF78" s="171"/>
      <c r="AG78" s="171"/>
      <c r="AH78" s="171"/>
      <c r="AI78" s="171"/>
      <c r="AJ78" s="172"/>
      <c r="AK78" s="181"/>
      <c r="AL78" s="182"/>
      <c r="AM78" s="182"/>
      <c r="AN78" s="182"/>
      <c r="AO78" s="182"/>
      <c r="AP78" s="185"/>
      <c r="AQ78" s="141" t="s">
        <v>191</v>
      </c>
      <c r="AR78" s="142"/>
      <c r="AS78" s="143"/>
    </row>
    <row r="79" spans="1:45" ht="17.25" customHeight="1" x14ac:dyDescent="0.15">
      <c r="A79" s="155" t="s">
        <v>70</v>
      </c>
      <c r="B79" s="188"/>
      <c r="C79" s="190" t="s">
        <v>83</v>
      </c>
      <c r="D79" s="191"/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2"/>
      <c r="P79" s="155">
        <v>3</v>
      </c>
      <c r="Q79" s="156"/>
      <c r="R79" s="157"/>
      <c r="S79" s="161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3"/>
      <c r="AK79" s="167"/>
      <c r="AL79" s="169"/>
      <c r="AM79" s="108" t="str">
        <f>IF(AQ79=0,"",AQ79)</f>
        <v/>
      </c>
      <c r="AN79" s="109"/>
      <c r="AO79" s="175" t="str">
        <f>IF(AM79="","","回")</f>
        <v/>
      </c>
      <c r="AP79" s="176"/>
      <c r="AQ79" s="178"/>
      <c r="AR79" s="179"/>
      <c r="AS79" s="180"/>
    </row>
    <row r="80" spans="1:45" ht="15.75" customHeight="1" x14ac:dyDescent="0.15">
      <c r="A80" s="168"/>
      <c r="B80" s="170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4"/>
      <c r="P80" s="158"/>
      <c r="Q80" s="159"/>
      <c r="R80" s="160"/>
      <c r="S80" s="164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6"/>
      <c r="AK80" s="168"/>
      <c r="AL80" s="170"/>
      <c r="AM80" s="110"/>
      <c r="AN80" s="110"/>
      <c r="AO80" s="110"/>
      <c r="AP80" s="177"/>
      <c r="AQ80" s="158"/>
      <c r="AR80" s="159"/>
      <c r="AS80" s="160"/>
    </row>
    <row r="81" spans="1:55" ht="18" customHeight="1" x14ac:dyDescent="0.15">
      <c r="A81" s="148" t="s">
        <v>112</v>
      </c>
      <c r="B81" s="149"/>
      <c r="C81" s="152" t="s">
        <v>84</v>
      </c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53"/>
      <c r="P81" s="155">
        <v>2</v>
      </c>
      <c r="Q81" s="156"/>
      <c r="R81" s="157"/>
      <c r="S81" s="161"/>
      <c r="T81" s="162"/>
      <c r="U81" s="162"/>
      <c r="V81" s="162"/>
      <c r="W81" s="162"/>
      <c r="X81" s="162"/>
      <c r="Y81" s="162"/>
      <c r="Z81" s="162"/>
      <c r="AA81" s="162"/>
      <c r="AB81" s="162"/>
      <c r="AC81" s="162"/>
      <c r="AD81" s="162"/>
      <c r="AE81" s="162"/>
      <c r="AF81" s="162"/>
      <c r="AG81" s="162"/>
      <c r="AH81" s="162"/>
      <c r="AI81" s="162"/>
      <c r="AJ81" s="163"/>
      <c r="AK81" s="167"/>
      <c r="AL81" s="169"/>
      <c r="AM81" s="108" t="str">
        <f>IF(AQ81=0,"",AQ81)</f>
        <v/>
      </c>
      <c r="AN81" s="109"/>
      <c r="AO81" s="175" t="str">
        <f>IF(AM81="","","回")</f>
        <v/>
      </c>
      <c r="AP81" s="176"/>
      <c r="AQ81" s="178"/>
      <c r="AR81" s="179"/>
      <c r="AS81" s="180"/>
      <c r="BC81" s="59" t="s">
        <v>185</v>
      </c>
    </row>
    <row r="82" spans="1:55" ht="15.75" customHeight="1" x14ac:dyDescent="0.15">
      <c r="A82" s="150"/>
      <c r="B82" s="151"/>
      <c r="C82" s="151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4"/>
      <c r="P82" s="158"/>
      <c r="Q82" s="159"/>
      <c r="R82" s="160"/>
      <c r="S82" s="164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6"/>
      <c r="AK82" s="168"/>
      <c r="AL82" s="170"/>
      <c r="AM82" s="110"/>
      <c r="AN82" s="110"/>
      <c r="AO82" s="110"/>
      <c r="AP82" s="177"/>
      <c r="AQ82" s="158"/>
      <c r="AR82" s="159"/>
      <c r="AS82" s="160"/>
    </row>
    <row r="83" spans="1:55" ht="16.5" customHeight="1" x14ac:dyDescent="0.15">
      <c r="A83" s="148" t="s">
        <v>113</v>
      </c>
      <c r="B83" s="149"/>
      <c r="C83" s="152" t="s">
        <v>85</v>
      </c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53"/>
      <c r="P83" s="155">
        <v>5</v>
      </c>
      <c r="Q83" s="156"/>
      <c r="R83" s="157"/>
      <c r="S83" s="161"/>
      <c r="T83" s="162"/>
      <c r="U83" s="162"/>
      <c r="V83" s="162"/>
      <c r="W83" s="162"/>
      <c r="X83" s="162"/>
      <c r="Y83" s="162"/>
      <c r="Z83" s="162"/>
      <c r="AA83" s="162"/>
      <c r="AB83" s="162"/>
      <c r="AC83" s="162"/>
      <c r="AD83" s="162"/>
      <c r="AE83" s="162"/>
      <c r="AF83" s="162"/>
      <c r="AG83" s="162"/>
      <c r="AH83" s="162"/>
      <c r="AI83" s="162"/>
      <c r="AJ83" s="163"/>
      <c r="AK83" s="167"/>
      <c r="AL83" s="169"/>
      <c r="AM83" s="108" t="str">
        <f>IF(AQ83=0,"",AQ83)</f>
        <v/>
      </c>
      <c r="AN83" s="109"/>
      <c r="AO83" s="175" t="str">
        <f>IF(AM83="","","回")</f>
        <v/>
      </c>
      <c r="AP83" s="176"/>
      <c r="AQ83" s="178"/>
      <c r="AR83" s="179"/>
      <c r="AS83" s="180"/>
    </row>
    <row r="84" spans="1:55" ht="17.25" customHeight="1" x14ac:dyDescent="0.15">
      <c r="A84" s="150"/>
      <c r="B84" s="151"/>
      <c r="C84" s="151"/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4"/>
      <c r="P84" s="158"/>
      <c r="Q84" s="159"/>
      <c r="R84" s="160"/>
      <c r="S84" s="164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6"/>
      <c r="AK84" s="168"/>
      <c r="AL84" s="170"/>
      <c r="AM84" s="110"/>
      <c r="AN84" s="110"/>
      <c r="AO84" s="110"/>
      <c r="AP84" s="177"/>
      <c r="AQ84" s="158"/>
      <c r="AR84" s="159"/>
      <c r="AS84" s="160"/>
    </row>
    <row r="85" spans="1:55" ht="16.5" customHeight="1" x14ac:dyDescent="0.15">
      <c r="A85" s="135" t="s">
        <v>114</v>
      </c>
      <c r="B85" s="136"/>
      <c r="C85" s="138" t="s">
        <v>86</v>
      </c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40"/>
      <c r="P85" s="137">
        <v>7</v>
      </c>
      <c r="Q85" s="137"/>
      <c r="R85" s="137"/>
      <c r="S85" s="135">
        <v>1</v>
      </c>
      <c r="T85" s="171"/>
      <c r="U85" s="171"/>
      <c r="V85" s="171"/>
      <c r="W85" s="171"/>
      <c r="X85" s="172"/>
      <c r="Y85" s="181"/>
      <c r="Z85" s="182"/>
      <c r="AA85" s="182"/>
      <c r="AB85" s="182"/>
      <c r="AC85" s="182"/>
      <c r="AD85" s="182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4"/>
      <c r="AQ85" s="141" t="s">
        <v>191</v>
      </c>
      <c r="AR85" s="142"/>
      <c r="AS85" s="143"/>
    </row>
    <row r="86" spans="1:55" ht="16.5" customHeight="1" x14ac:dyDescent="0.15">
      <c r="A86" s="135" t="s">
        <v>115</v>
      </c>
      <c r="B86" s="136"/>
      <c r="C86" s="138" t="s">
        <v>88</v>
      </c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40"/>
      <c r="P86" s="137">
        <v>2</v>
      </c>
      <c r="Q86" s="137"/>
      <c r="R86" s="137"/>
      <c r="S86" s="135" t="s">
        <v>120</v>
      </c>
      <c r="T86" s="171"/>
      <c r="U86" s="171"/>
      <c r="V86" s="171"/>
      <c r="W86" s="171"/>
      <c r="X86" s="172"/>
      <c r="Y86" s="135" t="s">
        <v>121</v>
      </c>
      <c r="Z86" s="171"/>
      <c r="AA86" s="171"/>
      <c r="AB86" s="171"/>
      <c r="AC86" s="171"/>
      <c r="AD86" s="172"/>
      <c r="AE86" s="181"/>
      <c r="AF86" s="182"/>
      <c r="AG86" s="182"/>
      <c r="AH86" s="182"/>
      <c r="AI86" s="182"/>
      <c r="AJ86" s="182"/>
      <c r="AK86" s="183"/>
      <c r="AL86" s="183"/>
      <c r="AM86" s="183"/>
      <c r="AN86" s="183"/>
      <c r="AO86" s="183"/>
      <c r="AP86" s="184"/>
      <c r="AQ86" s="141" t="s">
        <v>191</v>
      </c>
      <c r="AR86" s="142"/>
      <c r="AS86" s="143"/>
    </row>
    <row r="87" spans="1:55" ht="16.5" customHeight="1" x14ac:dyDescent="0.15">
      <c r="A87" s="135" t="s">
        <v>116</v>
      </c>
      <c r="B87" s="173"/>
      <c r="C87" s="138" t="s">
        <v>87</v>
      </c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86"/>
      <c r="O87" s="187"/>
      <c r="P87" s="137">
        <v>5</v>
      </c>
      <c r="Q87" s="174"/>
      <c r="R87" s="174"/>
      <c r="S87" s="135" t="s">
        <v>75</v>
      </c>
      <c r="T87" s="171"/>
      <c r="U87" s="171"/>
      <c r="V87" s="171"/>
      <c r="W87" s="171"/>
      <c r="X87" s="172"/>
      <c r="Y87" s="135" t="s">
        <v>76</v>
      </c>
      <c r="Z87" s="171"/>
      <c r="AA87" s="171"/>
      <c r="AB87" s="171"/>
      <c r="AC87" s="171"/>
      <c r="AD87" s="172"/>
      <c r="AE87" s="135" t="s">
        <v>77</v>
      </c>
      <c r="AF87" s="171"/>
      <c r="AG87" s="171"/>
      <c r="AH87" s="171"/>
      <c r="AI87" s="171"/>
      <c r="AJ87" s="172"/>
      <c r="AK87" s="181"/>
      <c r="AL87" s="182"/>
      <c r="AM87" s="182"/>
      <c r="AN87" s="182"/>
      <c r="AO87" s="182"/>
      <c r="AP87" s="185"/>
      <c r="AQ87" s="141" t="s">
        <v>191</v>
      </c>
      <c r="AR87" s="142"/>
      <c r="AS87" s="143"/>
    </row>
    <row r="88" spans="1:55" s="59" customFormat="1" ht="14.25" customHeight="1" x14ac:dyDescent="0.15">
      <c r="A88" s="148" t="s">
        <v>91</v>
      </c>
      <c r="B88" s="149"/>
      <c r="C88" s="152" t="s">
        <v>193</v>
      </c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53"/>
      <c r="P88" s="155">
        <v>1</v>
      </c>
      <c r="Q88" s="156"/>
      <c r="R88" s="157"/>
      <c r="S88" s="161"/>
      <c r="T88" s="162"/>
      <c r="U88" s="162"/>
      <c r="V88" s="162"/>
      <c r="W88" s="162"/>
      <c r="X88" s="162"/>
      <c r="Y88" s="162"/>
      <c r="Z88" s="162"/>
      <c r="AA88" s="162"/>
      <c r="AB88" s="162"/>
      <c r="AC88" s="162"/>
      <c r="AD88" s="162"/>
      <c r="AE88" s="162"/>
      <c r="AF88" s="162"/>
      <c r="AG88" s="162"/>
      <c r="AH88" s="162"/>
      <c r="AI88" s="162"/>
      <c r="AJ88" s="163"/>
      <c r="AK88" s="167"/>
      <c r="AL88" s="169"/>
      <c r="AM88" s="108" t="str">
        <f>IF(AQ88=0,"",AQ88)</f>
        <v/>
      </c>
      <c r="AN88" s="109"/>
      <c r="AO88" s="175" t="str">
        <f>IF(AM88="","","回")</f>
        <v/>
      </c>
      <c r="AP88" s="176"/>
      <c r="AQ88" s="178"/>
      <c r="AR88" s="179"/>
      <c r="AS88" s="180"/>
    </row>
    <row r="89" spans="1:55" s="59" customFormat="1" ht="15.75" customHeight="1" x14ac:dyDescent="0.15">
      <c r="A89" s="150"/>
      <c r="B89" s="151"/>
      <c r="C89" s="151"/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4"/>
      <c r="P89" s="158"/>
      <c r="Q89" s="159"/>
      <c r="R89" s="160"/>
      <c r="S89" s="164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6"/>
      <c r="AK89" s="168"/>
      <c r="AL89" s="170"/>
      <c r="AM89" s="110"/>
      <c r="AN89" s="110"/>
      <c r="AO89" s="110"/>
      <c r="AP89" s="177"/>
      <c r="AQ89" s="158"/>
      <c r="AR89" s="159"/>
      <c r="AS89" s="160"/>
    </row>
    <row r="90" spans="1:55" ht="6.75" customHeight="1" x14ac:dyDescent="0.15">
      <c r="A90" s="112"/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33"/>
      <c r="AR90" s="33"/>
      <c r="AS90" s="33"/>
    </row>
    <row r="91" spans="1:55" ht="16.5" customHeight="1" x14ac:dyDescent="0.15">
      <c r="A91" s="406" t="s">
        <v>123</v>
      </c>
      <c r="B91" s="406"/>
      <c r="C91" s="406"/>
      <c r="D91" s="406"/>
      <c r="E91" s="406"/>
      <c r="F91" s="406"/>
      <c r="G91" s="406"/>
      <c r="H91" s="406"/>
      <c r="I91" s="406"/>
      <c r="J91" s="406"/>
      <c r="K91" s="406"/>
      <c r="L91" s="406"/>
      <c r="M91" s="406"/>
      <c r="N91" s="406"/>
      <c r="O91" s="406"/>
      <c r="P91" s="406"/>
      <c r="Q91" s="406"/>
      <c r="R91" s="406"/>
      <c r="S91" s="406"/>
      <c r="T91" s="406"/>
      <c r="U91" s="406"/>
      <c r="V91" s="406"/>
      <c r="W91" s="406"/>
      <c r="X91" s="406"/>
      <c r="Y91" s="406"/>
      <c r="Z91" s="406"/>
      <c r="AA91" s="406"/>
      <c r="AB91" s="406"/>
      <c r="AC91" s="406"/>
      <c r="AD91" s="406"/>
      <c r="AE91" s="406"/>
      <c r="AF91" s="406"/>
      <c r="AG91" s="406"/>
      <c r="AH91" s="406"/>
      <c r="AI91" s="406"/>
      <c r="AJ91" s="406"/>
      <c r="AK91" s="406"/>
      <c r="AL91" s="406"/>
      <c r="AM91" s="406"/>
      <c r="AN91" s="407"/>
      <c r="AO91" s="407"/>
      <c r="AP91" s="407"/>
      <c r="AQ91" s="33"/>
      <c r="AR91" s="33"/>
      <c r="AS91" s="33"/>
    </row>
    <row r="92" spans="1:55" ht="16.5" customHeight="1" x14ac:dyDescent="0.15">
      <c r="A92" s="43" t="s">
        <v>124</v>
      </c>
      <c r="B92" s="44" t="s">
        <v>125</v>
      </c>
      <c r="C92" s="44">
        <v>2</v>
      </c>
      <c r="D92" s="44" t="s">
        <v>126</v>
      </c>
      <c r="E92" s="128">
        <f>IF(AQ66="Ⅰ",1,IF(AQ66="Ⅱ",3,IF(AQ66="Ⅲ",5,0)))</f>
        <v>0</v>
      </c>
      <c r="F92" s="128"/>
      <c r="G92" s="45" t="s">
        <v>127</v>
      </c>
      <c r="H92" s="88">
        <f>C92*E92</f>
        <v>0</v>
      </c>
      <c r="I92" s="111"/>
      <c r="J92" s="88"/>
      <c r="K92" s="129"/>
      <c r="L92" s="43" t="s">
        <v>132</v>
      </c>
      <c r="M92" s="44" t="s">
        <v>125</v>
      </c>
      <c r="N92" s="44">
        <v>1</v>
      </c>
      <c r="O92" s="44" t="s">
        <v>126</v>
      </c>
      <c r="P92" s="128">
        <f>IF(AQ71="Ⅰ",1,IF(AQ71="Ⅱ",3,IF(AQ71="Ⅲ",5,0)))</f>
        <v>0</v>
      </c>
      <c r="Q92" s="128"/>
      <c r="R92" s="45" t="s">
        <v>127</v>
      </c>
      <c r="S92" s="88">
        <f>N92*P92</f>
        <v>0</v>
      </c>
      <c r="T92" s="111"/>
      <c r="U92" s="88"/>
      <c r="V92" s="123"/>
      <c r="W92" s="43" t="s">
        <v>136</v>
      </c>
      <c r="X92" s="44" t="s">
        <v>125</v>
      </c>
      <c r="Y92" s="44">
        <v>1</v>
      </c>
      <c r="Z92" s="44" t="s">
        <v>126</v>
      </c>
      <c r="AA92" s="128">
        <f>IF(AQ77="Ⅰ",1,IF(AQ77="Ⅱ",3,IF(AQ77="Ⅲ",5,0)))</f>
        <v>0</v>
      </c>
      <c r="AB92" s="128"/>
      <c r="AC92" s="45" t="s">
        <v>127</v>
      </c>
      <c r="AD92" s="88">
        <f>Y92*AA92</f>
        <v>0</v>
      </c>
      <c r="AE92" s="111"/>
      <c r="AF92" s="129"/>
      <c r="AG92" s="43" t="s">
        <v>142</v>
      </c>
      <c r="AH92" s="44" t="s">
        <v>125</v>
      </c>
      <c r="AI92" s="44">
        <v>7</v>
      </c>
      <c r="AJ92" s="44" t="s">
        <v>126</v>
      </c>
      <c r="AK92" s="128">
        <f>IF(AQ85="Ⅰ",1,IF(AQ85="Ⅱ",3,IF(AQ85="Ⅲ",5,0)))</f>
        <v>0</v>
      </c>
      <c r="AL92" s="128"/>
      <c r="AM92" s="45" t="s">
        <v>127</v>
      </c>
      <c r="AN92" s="88">
        <f>AI92*AK92</f>
        <v>0</v>
      </c>
      <c r="AO92" s="88"/>
      <c r="AP92" s="46"/>
      <c r="AQ92" s="33"/>
      <c r="AR92" s="33"/>
      <c r="AS92" s="33"/>
    </row>
    <row r="93" spans="1:55" ht="16.5" customHeight="1" x14ac:dyDescent="0.15">
      <c r="A93" s="47" t="s">
        <v>131</v>
      </c>
      <c r="B93" s="48" t="s">
        <v>125</v>
      </c>
      <c r="C93" s="48">
        <v>1</v>
      </c>
      <c r="D93" s="48" t="s">
        <v>126</v>
      </c>
      <c r="E93" s="89">
        <f>IF(AQ67="Ⅰ",1,IF(AQ67="Ⅱ",3,IF(AQ67="Ⅲ",5,0)))</f>
        <v>0</v>
      </c>
      <c r="F93" s="89"/>
      <c r="G93" s="49" t="s">
        <v>127</v>
      </c>
      <c r="H93" s="90">
        <f>C93*E93</f>
        <v>0</v>
      </c>
      <c r="I93" s="91"/>
      <c r="J93" s="90"/>
      <c r="K93" s="408"/>
      <c r="L93" s="47" t="s">
        <v>135</v>
      </c>
      <c r="M93" s="48" t="s">
        <v>125</v>
      </c>
      <c r="N93" s="48">
        <v>1</v>
      </c>
      <c r="O93" s="48" t="s">
        <v>126</v>
      </c>
      <c r="P93" s="89">
        <f>IF(AQ72="Ⅰ",1,IF(AQ72="Ⅱ",3,IF(AQ72="Ⅲ",5,0)))</f>
        <v>0</v>
      </c>
      <c r="Q93" s="89"/>
      <c r="R93" s="49" t="s">
        <v>127</v>
      </c>
      <c r="S93" s="90">
        <f>N93*P93</f>
        <v>0</v>
      </c>
      <c r="T93" s="91"/>
      <c r="U93" s="124"/>
      <c r="V93" s="125"/>
      <c r="W93" s="47" t="s">
        <v>138</v>
      </c>
      <c r="X93" s="48" t="s">
        <v>125</v>
      </c>
      <c r="Y93" s="48">
        <v>1</v>
      </c>
      <c r="Z93" s="48" t="s">
        <v>126</v>
      </c>
      <c r="AA93" s="89">
        <f>IF(AQ78="Ⅰ",1,IF(AQ78="Ⅱ",3,IF(AQ78="Ⅲ",5,0)))</f>
        <v>0</v>
      </c>
      <c r="AB93" s="89"/>
      <c r="AC93" s="49" t="s">
        <v>127</v>
      </c>
      <c r="AD93" s="90">
        <f>Y93*AA93</f>
        <v>0</v>
      </c>
      <c r="AE93" s="91"/>
      <c r="AF93" s="125"/>
      <c r="AG93" s="47" t="s">
        <v>143</v>
      </c>
      <c r="AH93" s="48" t="s">
        <v>125</v>
      </c>
      <c r="AI93" s="48">
        <v>2</v>
      </c>
      <c r="AJ93" s="48" t="s">
        <v>126</v>
      </c>
      <c r="AK93" s="89">
        <f>IF(AQ86="Ⅰ",1,IF(AQ86="Ⅱ",3,IF(AQ86="Ⅲ",5,0)))</f>
        <v>0</v>
      </c>
      <c r="AL93" s="89"/>
      <c r="AM93" s="49" t="s">
        <v>127</v>
      </c>
      <c r="AN93" s="90">
        <f>AI93*AK93</f>
        <v>0</v>
      </c>
      <c r="AO93" s="91"/>
      <c r="AP93" s="53"/>
      <c r="AQ93" s="33"/>
      <c r="AR93" s="33"/>
      <c r="AS93" s="33"/>
    </row>
    <row r="94" spans="1:55" ht="16.5" customHeight="1" x14ac:dyDescent="0.15">
      <c r="A94" s="47" t="s">
        <v>134</v>
      </c>
      <c r="B94" s="48" t="s">
        <v>125</v>
      </c>
      <c r="C94" s="48">
        <v>1</v>
      </c>
      <c r="D94" s="48" t="s">
        <v>126</v>
      </c>
      <c r="E94" s="89">
        <f>IF(AQ68="Ⅰ",1,IF(AQ68="Ⅱ",3,IF(AQ68="Ⅲ",5,0)))</f>
        <v>0</v>
      </c>
      <c r="F94" s="89"/>
      <c r="G94" s="49" t="s">
        <v>127</v>
      </c>
      <c r="H94" s="90">
        <f>C94*E94</f>
        <v>0</v>
      </c>
      <c r="I94" s="91"/>
      <c r="J94" s="90"/>
      <c r="K94" s="408"/>
      <c r="L94" s="47" t="s">
        <v>137</v>
      </c>
      <c r="M94" s="48" t="s">
        <v>125</v>
      </c>
      <c r="N94" s="48">
        <v>1</v>
      </c>
      <c r="O94" s="48" t="s">
        <v>126</v>
      </c>
      <c r="P94" s="89">
        <f>IF(AQ73="Ⅰ",1,IF(AQ73="Ⅱ",3,IF(AQ73="Ⅲ",5,0)))</f>
        <v>0</v>
      </c>
      <c r="Q94" s="89"/>
      <c r="R94" s="49" t="s">
        <v>127</v>
      </c>
      <c r="S94" s="90">
        <f>N94*P94</f>
        <v>0</v>
      </c>
      <c r="T94" s="91"/>
      <c r="U94" s="124"/>
      <c r="V94" s="125"/>
      <c r="W94" s="47" t="s">
        <v>130</v>
      </c>
      <c r="X94" s="48" t="s">
        <v>125</v>
      </c>
      <c r="Y94" s="48">
        <v>3</v>
      </c>
      <c r="Z94" s="48" t="s">
        <v>126</v>
      </c>
      <c r="AA94" s="89">
        <f>AQ79</f>
        <v>0</v>
      </c>
      <c r="AB94" s="89"/>
      <c r="AC94" s="49" t="s">
        <v>127</v>
      </c>
      <c r="AD94" s="90">
        <f>Y94*AA94</f>
        <v>0</v>
      </c>
      <c r="AE94" s="91"/>
      <c r="AF94" s="125"/>
      <c r="AG94" s="47" t="s">
        <v>144</v>
      </c>
      <c r="AH94" s="48" t="s">
        <v>125</v>
      </c>
      <c r="AI94" s="48">
        <v>5</v>
      </c>
      <c r="AJ94" s="48" t="s">
        <v>126</v>
      </c>
      <c r="AK94" s="89">
        <f>IF(AQ87="Ⅰ",1,IF(AQ87="Ⅱ",3,IF(AQ87="Ⅲ",5,0)))</f>
        <v>0</v>
      </c>
      <c r="AL94" s="89"/>
      <c r="AM94" s="49" t="s">
        <v>127</v>
      </c>
      <c r="AN94" s="90">
        <f>AI94*AK94</f>
        <v>0</v>
      </c>
      <c r="AO94" s="91"/>
      <c r="AP94" s="53"/>
      <c r="AQ94" s="33"/>
      <c r="AR94" s="33"/>
      <c r="AS94" s="33"/>
    </row>
    <row r="95" spans="1:55" ht="16.5" customHeight="1" x14ac:dyDescent="0.15">
      <c r="A95" s="47" t="s">
        <v>139</v>
      </c>
      <c r="B95" s="48" t="s">
        <v>125</v>
      </c>
      <c r="C95" s="48">
        <v>2</v>
      </c>
      <c r="D95" s="48" t="s">
        <v>126</v>
      </c>
      <c r="E95" s="89">
        <f>IF(AQ69="Ⅰ",1,IF(AQ69="Ⅱ",3,IF(AQ69="Ⅲ",5,0)))</f>
        <v>0</v>
      </c>
      <c r="F95" s="89"/>
      <c r="G95" s="49" t="s">
        <v>127</v>
      </c>
      <c r="H95" s="90">
        <f>C95*E95</f>
        <v>0</v>
      </c>
      <c r="I95" s="91"/>
      <c r="J95" s="90"/>
      <c r="K95" s="408"/>
      <c r="L95" s="47" t="s">
        <v>129</v>
      </c>
      <c r="M95" s="48" t="s">
        <v>125</v>
      </c>
      <c r="N95" s="48">
        <v>1</v>
      </c>
      <c r="O95" s="48" t="s">
        <v>126</v>
      </c>
      <c r="P95" s="89">
        <f>IF(AQ75="Ⅰ",1,IF(AQ75="Ⅱ",3,IF(AQ75="Ⅲ",5,0)))</f>
        <v>0</v>
      </c>
      <c r="Q95" s="89"/>
      <c r="R95" s="49" t="s">
        <v>127</v>
      </c>
      <c r="S95" s="90">
        <f>N95*P95</f>
        <v>0</v>
      </c>
      <c r="T95" s="91"/>
      <c r="U95" s="124"/>
      <c r="V95" s="125"/>
      <c r="W95" s="47" t="s">
        <v>140</v>
      </c>
      <c r="X95" s="48" t="s">
        <v>125</v>
      </c>
      <c r="Y95" s="48">
        <v>2</v>
      </c>
      <c r="Z95" s="48" t="s">
        <v>126</v>
      </c>
      <c r="AA95" s="89">
        <f>AQ81</f>
        <v>0</v>
      </c>
      <c r="AB95" s="89"/>
      <c r="AC95" s="49" t="s">
        <v>127</v>
      </c>
      <c r="AD95" s="90">
        <f>Y95*AA95</f>
        <v>0</v>
      </c>
      <c r="AE95" s="91"/>
      <c r="AF95" s="125"/>
      <c r="AG95" s="47"/>
      <c r="AH95" s="48"/>
      <c r="AI95" s="48"/>
      <c r="AJ95" s="48"/>
      <c r="AK95" s="89"/>
      <c r="AL95" s="89"/>
      <c r="AM95" s="49"/>
      <c r="AN95" s="90"/>
      <c r="AO95" s="91"/>
      <c r="AP95" s="53"/>
      <c r="AQ95" s="33"/>
      <c r="AR95" s="33"/>
      <c r="AS95" s="33"/>
    </row>
    <row r="96" spans="1:55" ht="16.5" customHeight="1" x14ac:dyDescent="0.15">
      <c r="A96" s="50" t="s">
        <v>128</v>
      </c>
      <c r="B96" s="51" t="s">
        <v>125</v>
      </c>
      <c r="C96" s="51">
        <v>3</v>
      </c>
      <c r="D96" s="51" t="s">
        <v>126</v>
      </c>
      <c r="E96" s="130">
        <f>IF(AQ70="Ⅰ",1,IF(AQ70="Ⅱ",3,IF(AQ70="Ⅲ",5,0)))</f>
        <v>0</v>
      </c>
      <c r="F96" s="130"/>
      <c r="G96" s="52" t="s">
        <v>127</v>
      </c>
      <c r="H96" s="146">
        <f>C96*E96</f>
        <v>0</v>
      </c>
      <c r="I96" s="147"/>
      <c r="J96" s="146"/>
      <c r="K96" s="409"/>
      <c r="L96" s="50" t="s">
        <v>133</v>
      </c>
      <c r="M96" s="51" t="s">
        <v>125</v>
      </c>
      <c r="N96" s="51">
        <v>2</v>
      </c>
      <c r="O96" s="51" t="s">
        <v>126</v>
      </c>
      <c r="P96" s="130">
        <f>IF(AQ76="Ⅰ",1,IF(AQ76="Ⅱ",3,IF(AQ76="Ⅲ",5,0)))</f>
        <v>0</v>
      </c>
      <c r="Q96" s="130"/>
      <c r="R96" s="52" t="s">
        <v>127</v>
      </c>
      <c r="S96" s="146">
        <f>N96*P96</f>
        <v>0</v>
      </c>
      <c r="T96" s="147"/>
      <c r="U96" s="126"/>
      <c r="V96" s="127"/>
      <c r="W96" s="50" t="s">
        <v>141</v>
      </c>
      <c r="X96" s="51" t="s">
        <v>125</v>
      </c>
      <c r="Y96" s="51">
        <v>5</v>
      </c>
      <c r="Z96" s="51" t="s">
        <v>126</v>
      </c>
      <c r="AA96" s="130">
        <f>AQ83</f>
        <v>0</v>
      </c>
      <c r="AB96" s="130"/>
      <c r="AC96" s="52" t="s">
        <v>127</v>
      </c>
      <c r="AD96" s="146">
        <f>Y96*AA96</f>
        <v>0</v>
      </c>
      <c r="AE96" s="147"/>
      <c r="AF96" s="127"/>
      <c r="AG96" s="50" t="s">
        <v>172</v>
      </c>
      <c r="AH96" s="48" t="s">
        <v>146</v>
      </c>
      <c r="AI96" s="48"/>
      <c r="AJ96" s="48"/>
      <c r="AK96" s="89"/>
      <c r="AL96" s="89"/>
      <c r="AM96" s="49"/>
      <c r="AN96" s="515">
        <f>AQ88</f>
        <v>0</v>
      </c>
      <c r="AO96" s="516"/>
      <c r="AP96" s="54"/>
      <c r="AQ96" s="33"/>
      <c r="AR96" s="33"/>
      <c r="AS96" s="33"/>
    </row>
    <row r="97" spans="1:54" s="33" customFormat="1" ht="10.5" customHeight="1" x14ac:dyDescent="0.15">
      <c r="A97" s="111"/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</row>
    <row r="98" spans="1:54" s="477" customFormat="1" ht="16.5" customHeight="1" x14ac:dyDescent="0.15">
      <c r="A98" s="415" t="s">
        <v>291</v>
      </c>
      <c r="B98" s="416"/>
      <c r="C98" s="416"/>
      <c r="D98" s="416"/>
      <c r="E98" s="417"/>
      <c r="F98" s="423" t="s">
        <v>302</v>
      </c>
      <c r="G98" s="131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505">
        <f>SUM(H92:I96)+SUM(S92:T96)+SUM(AN92:AO96)+SUM(AD92:AE96)</f>
        <v>0</v>
      </c>
      <c r="S98" s="506"/>
      <c r="T98" s="506"/>
      <c r="U98" s="506"/>
      <c r="V98" s="105"/>
      <c r="W98" s="106"/>
      <c r="X98" s="106"/>
      <c r="Y98" s="106"/>
      <c r="Z98" s="106"/>
      <c r="AA98" s="106"/>
      <c r="AB98" s="106"/>
      <c r="AC98" s="106"/>
      <c r="AD98" s="106"/>
      <c r="AE98" s="106"/>
      <c r="AF98" s="106"/>
      <c r="AG98" s="106"/>
      <c r="AH98" s="106"/>
      <c r="AI98" s="106"/>
      <c r="AJ98" s="106"/>
      <c r="AK98" s="106"/>
      <c r="AL98" s="106"/>
      <c r="AM98" s="106"/>
      <c r="AN98" s="106"/>
      <c r="AO98" s="106"/>
      <c r="AP98" s="107"/>
    </row>
    <row r="99" spans="1:54" s="477" customFormat="1" ht="16.5" customHeight="1" x14ac:dyDescent="0.15">
      <c r="A99" s="418"/>
      <c r="B99" s="419"/>
      <c r="C99" s="419"/>
      <c r="D99" s="419"/>
      <c r="E99" s="420"/>
      <c r="F99" s="421" t="s">
        <v>283</v>
      </c>
      <c r="G99" s="422"/>
      <c r="H99" s="422"/>
      <c r="I99" s="422"/>
      <c r="J99" s="422"/>
      <c r="K99" s="131" t="str">
        <f>IF($AH$2="■","0.8×","")</f>
        <v/>
      </c>
      <c r="L99" s="131"/>
      <c r="M99" s="403">
        <v>6000</v>
      </c>
      <c r="N99" s="186"/>
      <c r="O99" s="186"/>
      <c r="P99" s="402" t="s">
        <v>127</v>
      </c>
      <c r="Q99" s="402"/>
      <c r="R99" s="132">
        <f>IF($AH$2="■",R98*M99*0.8,R98*M99)</f>
        <v>0</v>
      </c>
      <c r="S99" s="133"/>
      <c r="T99" s="133"/>
      <c r="U99" s="133"/>
      <c r="V99" s="103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4"/>
    </row>
    <row r="100" spans="1:54" s="477" customFormat="1" ht="16.5" customHeight="1" x14ac:dyDescent="0.15">
      <c r="A100" s="418"/>
      <c r="B100" s="419"/>
      <c r="C100" s="419"/>
      <c r="D100" s="419"/>
      <c r="E100" s="420"/>
      <c r="F100" s="58" t="s">
        <v>286</v>
      </c>
      <c r="G100" s="404">
        <f>R99</f>
        <v>0</v>
      </c>
      <c r="H100" s="405"/>
      <c r="I100" s="405"/>
      <c r="J100" s="405"/>
      <c r="K100" s="424" t="s">
        <v>294</v>
      </c>
      <c r="L100" s="410"/>
      <c r="M100" s="411"/>
      <c r="N100" s="411"/>
      <c r="O100" s="411"/>
      <c r="P100" s="400">
        <f>AQ88</f>
        <v>0</v>
      </c>
      <c r="Q100" s="400"/>
      <c r="R100" s="401"/>
      <c r="S100" s="103" t="s">
        <v>295</v>
      </c>
      <c r="T100" s="145"/>
      <c r="U100" s="502" t="e">
        <f>R99/AQ88</f>
        <v>#DIV/0!</v>
      </c>
      <c r="V100" s="503"/>
      <c r="W100" s="503"/>
      <c r="X100" s="504"/>
      <c r="Y100" s="480"/>
      <c r="Z100" s="144"/>
      <c r="AA100" s="145"/>
      <c r="AB100" s="145"/>
      <c r="AC100" s="145"/>
      <c r="AD100" s="145"/>
      <c r="AE100" s="145"/>
      <c r="AF100" s="145"/>
      <c r="AG100" s="145"/>
      <c r="AH100" s="478"/>
      <c r="AI100" s="478"/>
      <c r="AJ100" s="478"/>
      <c r="AK100" s="478"/>
      <c r="AL100" s="478"/>
      <c r="AM100" s="478"/>
      <c r="AN100" s="478"/>
      <c r="AO100" s="478"/>
      <c r="AP100" s="479"/>
    </row>
    <row r="101" spans="1:54" s="477" customFormat="1" ht="16.5" customHeight="1" x14ac:dyDescent="0.15">
      <c r="A101" s="418"/>
      <c r="B101" s="419"/>
      <c r="C101" s="419"/>
      <c r="D101" s="419"/>
      <c r="E101" s="420"/>
      <c r="F101" s="512" t="s">
        <v>296</v>
      </c>
      <c r="G101" s="513"/>
      <c r="H101" s="513"/>
      <c r="I101" s="513"/>
      <c r="J101" s="81" t="s">
        <v>297</v>
      </c>
      <c r="K101" s="507" t="e">
        <f>U100</f>
        <v>#DIV/0!</v>
      </c>
      <c r="L101" s="507"/>
      <c r="M101" s="507"/>
      <c r="N101" s="498" t="s">
        <v>298</v>
      </c>
      <c r="O101" s="495"/>
      <c r="P101" s="508">
        <v>100</v>
      </c>
      <c r="Q101" s="508"/>
      <c r="R101" s="499" t="s">
        <v>299</v>
      </c>
      <c r="S101" s="80" t="s">
        <v>300</v>
      </c>
      <c r="T101" s="493"/>
      <c r="U101" s="496"/>
      <c r="V101" s="500" t="s">
        <v>301</v>
      </c>
      <c r="W101" s="509" t="e">
        <f>ROUNDDOWN(U100,-3)</f>
        <v>#DIV/0!</v>
      </c>
      <c r="X101" s="509"/>
      <c r="Y101" s="509"/>
      <c r="Z101" s="494"/>
      <c r="AA101" s="497" t="s">
        <v>292</v>
      </c>
      <c r="AB101" s="493"/>
      <c r="AC101" s="493"/>
      <c r="AD101" s="493"/>
      <c r="AE101" s="493"/>
      <c r="AF101" s="493"/>
      <c r="AG101" s="493"/>
      <c r="AH101" s="478"/>
      <c r="AI101" s="478"/>
      <c r="AJ101" s="478"/>
      <c r="AK101" s="478"/>
      <c r="AL101" s="478"/>
      <c r="AM101" s="478"/>
      <c r="AN101" s="478"/>
      <c r="AO101" s="478"/>
      <c r="AP101" s="479"/>
    </row>
    <row r="102" spans="1:54" s="477" customFormat="1" ht="16.5" customHeight="1" x14ac:dyDescent="0.15">
      <c r="A102" s="325"/>
      <c r="B102" s="326"/>
      <c r="C102" s="326"/>
      <c r="D102" s="326"/>
      <c r="E102" s="327"/>
      <c r="F102" s="510" t="s">
        <v>293</v>
      </c>
      <c r="G102" s="511"/>
      <c r="H102" s="511"/>
      <c r="I102" s="511"/>
      <c r="J102" s="511"/>
      <c r="K102" s="511"/>
      <c r="L102" s="511"/>
      <c r="M102" s="511"/>
      <c r="N102" s="511"/>
      <c r="O102" s="511"/>
      <c r="P102" s="511"/>
      <c r="Q102" s="511"/>
      <c r="R102" s="511"/>
      <c r="S102" s="514" t="e">
        <f>W101*AQ88</f>
        <v>#DIV/0!</v>
      </c>
      <c r="T102" s="501"/>
      <c r="U102" s="501"/>
      <c r="V102" s="501"/>
      <c r="W102" s="501"/>
      <c r="X102" s="501"/>
      <c r="Y102" s="480"/>
      <c r="Z102" s="144"/>
      <c r="AA102" s="145"/>
      <c r="AB102" s="145"/>
      <c r="AC102" s="145"/>
      <c r="AD102" s="145"/>
      <c r="AE102" s="145"/>
      <c r="AF102" s="145"/>
      <c r="AG102" s="145"/>
      <c r="AH102" s="478"/>
      <c r="AI102" s="478"/>
      <c r="AJ102" s="478"/>
      <c r="AK102" s="478"/>
      <c r="AL102" s="478"/>
      <c r="AM102" s="478"/>
      <c r="AN102" s="478"/>
      <c r="AO102" s="478"/>
      <c r="AP102" s="479"/>
    </row>
    <row r="103" spans="1:54" s="33" customFormat="1" ht="16.5" customHeight="1" x14ac:dyDescent="0.15">
      <c r="A103" s="481"/>
      <c r="B103" s="481"/>
      <c r="C103" s="481"/>
      <c r="D103" s="481"/>
      <c r="E103" s="481"/>
      <c r="F103" s="482"/>
      <c r="G103" s="483"/>
      <c r="H103" s="483"/>
      <c r="I103" s="483"/>
      <c r="J103" s="483"/>
      <c r="K103" s="484"/>
      <c r="L103" s="485"/>
      <c r="M103" s="72"/>
      <c r="N103" s="72"/>
      <c r="O103" s="72"/>
      <c r="P103" s="486"/>
      <c r="Q103" s="486"/>
      <c r="R103" s="487"/>
      <c r="S103" s="73"/>
      <c r="T103" s="488"/>
      <c r="U103" s="488"/>
      <c r="V103" s="488"/>
      <c r="W103" s="488"/>
      <c r="X103" s="488"/>
      <c r="Y103" s="489"/>
      <c r="Z103" s="490"/>
      <c r="AA103" s="491"/>
      <c r="AB103" s="491"/>
      <c r="AC103" s="491"/>
      <c r="AD103" s="491"/>
      <c r="AE103" s="491"/>
      <c r="AF103" s="491"/>
      <c r="AG103" s="491"/>
      <c r="AH103" s="492"/>
      <c r="AI103" s="492"/>
      <c r="AJ103" s="492"/>
      <c r="AK103" s="492"/>
      <c r="AL103" s="492"/>
      <c r="AM103" s="492"/>
      <c r="AN103" s="492"/>
      <c r="AO103" s="492"/>
      <c r="AP103" s="492"/>
      <c r="AQ103" s="477"/>
      <c r="AR103" s="477"/>
      <c r="AS103" s="477"/>
      <c r="AT103" s="477"/>
      <c r="AU103" s="477"/>
      <c r="AV103" s="477"/>
      <c r="AW103" s="477"/>
      <c r="AX103" s="477"/>
      <c r="AY103" s="477"/>
      <c r="AZ103" s="477"/>
      <c r="BA103" s="477"/>
      <c r="BB103" s="477"/>
    </row>
    <row r="104" spans="1:54" s="33" customFormat="1" ht="13.5" customHeight="1" x14ac:dyDescent="0.15">
      <c r="A104" s="26"/>
      <c r="B104" s="26"/>
      <c r="C104" s="26"/>
      <c r="D104" s="26"/>
      <c r="E104" s="26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26"/>
      <c r="R104" s="35"/>
      <c r="S104" s="28"/>
      <c r="T104" s="28"/>
      <c r="U104" s="28"/>
      <c r="V104" s="35"/>
      <c r="W104" s="26"/>
      <c r="X104" s="26"/>
      <c r="Y104" s="26"/>
      <c r="Z104" s="26"/>
      <c r="AA104" s="26"/>
      <c r="AB104" s="26"/>
      <c r="AC104" s="26"/>
      <c r="AD104" s="26"/>
      <c r="AE104" s="34"/>
      <c r="AF104" s="26"/>
      <c r="AG104" s="26"/>
      <c r="AH104" s="26"/>
      <c r="AI104" s="26"/>
      <c r="AJ104" s="36"/>
      <c r="AK104" s="36"/>
      <c r="AL104" s="30"/>
      <c r="AM104" s="36"/>
      <c r="AN104" s="34"/>
      <c r="AO104" s="26"/>
      <c r="AP104" s="26"/>
    </row>
    <row r="105" spans="1:54" s="59" customFormat="1" ht="16.5" customHeight="1" x14ac:dyDescent="0.15">
      <c r="A105" s="197" t="s">
        <v>195</v>
      </c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  <c r="M105" s="197"/>
      <c r="N105" s="197"/>
      <c r="O105" s="197"/>
      <c r="P105" s="197"/>
      <c r="Q105" s="197"/>
      <c r="R105" s="197"/>
      <c r="S105" s="197"/>
      <c r="T105" s="197"/>
      <c r="U105" s="197"/>
      <c r="V105" s="197"/>
      <c r="W105" s="197"/>
      <c r="X105" s="197"/>
      <c r="Y105" s="197"/>
      <c r="Z105" s="197"/>
      <c r="AA105" s="197"/>
      <c r="AB105" s="197"/>
      <c r="AC105" s="197"/>
      <c r="AD105" s="197"/>
      <c r="AE105" s="197"/>
      <c r="AF105" s="197"/>
      <c r="AG105" s="197"/>
      <c r="AH105" s="197"/>
      <c r="AI105" s="197"/>
      <c r="AJ105" s="197"/>
      <c r="AK105" s="197"/>
      <c r="AL105" s="197"/>
      <c r="AM105" s="197"/>
      <c r="AN105" s="353"/>
      <c r="AO105" s="353"/>
      <c r="AP105" s="353"/>
      <c r="AQ105" s="33"/>
      <c r="AR105" s="33"/>
      <c r="AS105" s="33"/>
    </row>
    <row r="106" spans="1:54" s="59" customFormat="1" ht="15" customHeight="1" x14ac:dyDescent="0.15">
      <c r="A106" s="37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40"/>
      <c r="P106" s="260" t="s">
        <v>196</v>
      </c>
      <c r="Q106" s="260"/>
      <c r="R106" s="260"/>
      <c r="S106" s="135" t="s">
        <v>197</v>
      </c>
      <c r="T106" s="258"/>
      <c r="U106" s="258"/>
      <c r="V106" s="258"/>
      <c r="W106" s="258"/>
      <c r="X106" s="258"/>
      <c r="Y106" s="258"/>
      <c r="Z106" s="258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  <c r="AM106" s="258"/>
      <c r="AN106" s="258"/>
      <c r="AO106" s="258"/>
      <c r="AP106" s="259"/>
      <c r="AQ106" s="252" t="s">
        <v>198</v>
      </c>
      <c r="AR106" s="253"/>
      <c r="AS106" s="254"/>
    </row>
    <row r="107" spans="1:54" s="59" customFormat="1" ht="24.75" customHeight="1" x14ac:dyDescent="0.15">
      <c r="A107" s="79"/>
      <c r="B107" s="78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42"/>
      <c r="P107" s="260"/>
      <c r="Q107" s="260"/>
      <c r="R107" s="260"/>
      <c r="S107" s="249" t="s">
        <v>199</v>
      </c>
      <c r="T107" s="258"/>
      <c r="U107" s="258"/>
      <c r="V107" s="258"/>
      <c r="W107" s="258"/>
      <c r="X107" s="259"/>
      <c r="Y107" s="249" t="s">
        <v>200</v>
      </c>
      <c r="Z107" s="258"/>
      <c r="AA107" s="258"/>
      <c r="AB107" s="258"/>
      <c r="AC107" s="258"/>
      <c r="AD107" s="259"/>
      <c r="AE107" s="249" t="s">
        <v>201</v>
      </c>
      <c r="AF107" s="258"/>
      <c r="AG107" s="258"/>
      <c r="AH107" s="258"/>
      <c r="AI107" s="258"/>
      <c r="AJ107" s="258"/>
      <c r="AK107" s="249" t="s">
        <v>202</v>
      </c>
      <c r="AL107" s="258"/>
      <c r="AM107" s="258"/>
      <c r="AN107" s="258"/>
      <c r="AO107" s="258"/>
      <c r="AP107" s="259"/>
      <c r="AQ107" s="255"/>
      <c r="AR107" s="256"/>
      <c r="AS107" s="257"/>
    </row>
    <row r="108" spans="1:54" s="59" customFormat="1" ht="17.25" customHeight="1" x14ac:dyDescent="0.15">
      <c r="A108" s="135" t="s">
        <v>203</v>
      </c>
      <c r="B108" s="136"/>
      <c r="C108" s="138" t="s">
        <v>204</v>
      </c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40"/>
      <c r="P108" s="137">
        <v>1</v>
      </c>
      <c r="Q108" s="137"/>
      <c r="R108" s="137"/>
      <c r="S108" s="135" t="s">
        <v>205</v>
      </c>
      <c r="T108" s="171"/>
      <c r="U108" s="171"/>
      <c r="V108" s="171"/>
      <c r="W108" s="171"/>
      <c r="X108" s="172"/>
      <c r="Y108" s="135" t="s">
        <v>206</v>
      </c>
      <c r="Z108" s="171"/>
      <c r="AA108" s="171"/>
      <c r="AB108" s="171"/>
      <c r="AC108" s="171"/>
      <c r="AD108" s="172"/>
      <c r="AE108" s="135" t="s">
        <v>207</v>
      </c>
      <c r="AF108" s="171"/>
      <c r="AG108" s="171"/>
      <c r="AH108" s="171"/>
      <c r="AI108" s="171"/>
      <c r="AJ108" s="172"/>
      <c r="AK108" s="94"/>
      <c r="AL108" s="95"/>
      <c r="AM108" s="95"/>
      <c r="AN108" s="95"/>
      <c r="AO108" s="95"/>
      <c r="AP108" s="96"/>
      <c r="AQ108" s="141" t="s">
        <v>191</v>
      </c>
      <c r="AR108" s="142"/>
      <c r="AS108" s="143"/>
    </row>
    <row r="109" spans="1:54" s="59" customFormat="1" ht="17.25" customHeight="1" x14ac:dyDescent="0.15">
      <c r="A109" s="135" t="s">
        <v>208</v>
      </c>
      <c r="B109" s="136"/>
      <c r="C109" s="138" t="s">
        <v>209</v>
      </c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40"/>
      <c r="P109" s="137">
        <v>2</v>
      </c>
      <c r="Q109" s="137"/>
      <c r="R109" s="137"/>
      <c r="S109" s="135" t="s">
        <v>210</v>
      </c>
      <c r="T109" s="171"/>
      <c r="U109" s="171"/>
      <c r="V109" s="171"/>
      <c r="W109" s="171"/>
      <c r="X109" s="172"/>
      <c r="Y109" s="135" t="s">
        <v>211</v>
      </c>
      <c r="Z109" s="171"/>
      <c r="AA109" s="171"/>
      <c r="AB109" s="171"/>
      <c r="AC109" s="171"/>
      <c r="AD109" s="172"/>
      <c r="AE109" s="135" t="s">
        <v>212</v>
      </c>
      <c r="AF109" s="171"/>
      <c r="AG109" s="171"/>
      <c r="AH109" s="171"/>
      <c r="AI109" s="171"/>
      <c r="AJ109" s="172"/>
      <c r="AK109" s="100"/>
      <c r="AL109" s="101"/>
      <c r="AM109" s="101"/>
      <c r="AN109" s="101"/>
      <c r="AO109" s="101"/>
      <c r="AP109" s="102"/>
      <c r="AQ109" s="141" t="s">
        <v>191</v>
      </c>
      <c r="AR109" s="142"/>
      <c r="AS109" s="143"/>
      <c r="BB109" s="64"/>
    </row>
    <row r="110" spans="1:54" s="59" customFormat="1" ht="17.25" customHeight="1" x14ac:dyDescent="0.15">
      <c r="A110" s="148" t="s">
        <v>213</v>
      </c>
      <c r="B110" s="152"/>
      <c r="C110" s="152" t="s">
        <v>214</v>
      </c>
      <c r="D110" s="200"/>
      <c r="E110" s="200"/>
      <c r="F110" s="200"/>
      <c r="G110" s="200"/>
      <c r="H110" s="200"/>
      <c r="I110" s="200"/>
      <c r="J110" s="200"/>
      <c r="K110" s="200"/>
      <c r="L110" s="200"/>
      <c r="M110" s="200"/>
      <c r="N110" s="200"/>
      <c r="O110" s="201"/>
      <c r="P110" s="148">
        <v>3</v>
      </c>
      <c r="Q110" s="433"/>
      <c r="R110" s="434"/>
      <c r="S110" s="148" t="s">
        <v>215</v>
      </c>
      <c r="T110" s="435"/>
      <c r="U110" s="435"/>
      <c r="V110" s="435"/>
      <c r="W110" s="435"/>
      <c r="X110" s="436"/>
      <c r="Y110" s="148" t="s">
        <v>216</v>
      </c>
      <c r="Z110" s="435"/>
      <c r="AA110" s="435"/>
      <c r="AB110" s="435"/>
      <c r="AC110" s="435"/>
      <c r="AD110" s="436"/>
      <c r="AE110" s="155" t="s">
        <v>217</v>
      </c>
      <c r="AF110" s="198"/>
      <c r="AG110" s="198"/>
      <c r="AH110" s="198"/>
      <c r="AI110" s="198"/>
      <c r="AJ110" s="199"/>
      <c r="AK110" s="437" t="s">
        <v>218</v>
      </c>
      <c r="AL110" s="438"/>
      <c r="AM110" s="438"/>
      <c r="AN110" s="439" t="str">
        <f>IF(AQ111&lt;50,"","("&amp;AQ111&amp;"週)")</f>
        <v/>
      </c>
      <c r="AO110" s="440"/>
      <c r="AP110" s="441"/>
      <c r="AQ110" s="141" t="s">
        <v>191</v>
      </c>
      <c r="AR110" s="142"/>
      <c r="AS110" s="143"/>
    </row>
    <row r="111" spans="1:54" s="59" customFormat="1" ht="26.25" customHeight="1" x14ac:dyDescent="0.15">
      <c r="A111" s="150"/>
      <c r="B111" s="151"/>
      <c r="C111" s="151"/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4"/>
      <c r="P111" s="150"/>
      <c r="Q111" s="151"/>
      <c r="R111" s="154"/>
      <c r="S111" s="150"/>
      <c r="T111" s="151"/>
      <c r="U111" s="151"/>
      <c r="V111" s="151"/>
      <c r="W111" s="151"/>
      <c r="X111" s="154"/>
      <c r="Y111" s="150"/>
      <c r="Z111" s="151"/>
      <c r="AA111" s="151"/>
      <c r="AB111" s="151"/>
      <c r="AC111" s="151"/>
      <c r="AD111" s="154"/>
      <c r="AE111" s="158"/>
      <c r="AF111" s="159"/>
      <c r="AG111" s="159"/>
      <c r="AH111" s="159"/>
      <c r="AI111" s="159"/>
      <c r="AJ111" s="160"/>
      <c r="AK111" s="412" t="s">
        <v>219</v>
      </c>
      <c r="AL111" s="413"/>
      <c r="AM111" s="413"/>
      <c r="AN111" s="413"/>
      <c r="AO111" s="413"/>
      <c r="AP111" s="414"/>
      <c r="AQ111" s="430"/>
      <c r="AR111" s="431"/>
      <c r="AS111" s="432"/>
    </row>
    <row r="112" spans="1:54" s="59" customFormat="1" ht="17.25" customHeight="1" x14ac:dyDescent="0.15">
      <c r="A112" s="155" t="s">
        <v>220</v>
      </c>
      <c r="B112" s="195"/>
      <c r="C112" s="152" t="s">
        <v>221</v>
      </c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1"/>
      <c r="P112" s="427">
        <v>1</v>
      </c>
      <c r="Q112" s="427"/>
      <c r="R112" s="427"/>
      <c r="S112" s="155" t="s">
        <v>222</v>
      </c>
      <c r="T112" s="188"/>
      <c r="U112" s="188"/>
      <c r="V112" s="188"/>
      <c r="W112" s="188"/>
      <c r="X112" s="454"/>
      <c r="Y112" s="155" t="s">
        <v>223</v>
      </c>
      <c r="Z112" s="188"/>
      <c r="AA112" s="188"/>
      <c r="AB112" s="188"/>
      <c r="AC112" s="188"/>
      <c r="AD112" s="454"/>
      <c r="AE112" s="155" t="s">
        <v>224</v>
      </c>
      <c r="AF112" s="188"/>
      <c r="AG112" s="188"/>
      <c r="AH112" s="188"/>
      <c r="AI112" s="188"/>
      <c r="AJ112" s="454"/>
      <c r="AK112" s="94"/>
      <c r="AL112" s="456"/>
      <c r="AM112" s="456"/>
      <c r="AN112" s="456"/>
      <c r="AO112" s="456"/>
      <c r="AP112" s="457"/>
      <c r="AQ112" s="141" t="s">
        <v>191</v>
      </c>
      <c r="AR112" s="428"/>
      <c r="AS112" s="429"/>
    </row>
    <row r="113" spans="1:45" s="59" customFormat="1" ht="17.25" customHeight="1" x14ac:dyDescent="0.15">
      <c r="A113" s="168"/>
      <c r="B113" s="170"/>
      <c r="C113" s="445" t="s">
        <v>225</v>
      </c>
      <c r="D113" s="446"/>
      <c r="E113" s="446"/>
      <c r="F113" s="446"/>
      <c r="G113" s="446"/>
      <c r="H113" s="446"/>
      <c r="I113" s="446"/>
      <c r="J113" s="446"/>
      <c r="K113" s="446"/>
      <c r="L113" s="446"/>
      <c r="M113" s="446"/>
      <c r="N113" s="446"/>
      <c r="O113" s="447"/>
      <c r="P113" s="448" t="s">
        <v>226</v>
      </c>
      <c r="Q113" s="449"/>
      <c r="R113" s="450"/>
      <c r="S113" s="168"/>
      <c r="T113" s="170"/>
      <c r="U113" s="170"/>
      <c r="V113" s="170"/>
      <c r="W113" s="170"/>
      <c r="X113" s="455"/>
      <c r="Y113" s="168"/>
      <c r="Z113" s="170"/>
      <c r="AA113" s="170"/>
      <c r="AB113" s="170"/>
      <c r="AC113" s="170"/>
      <c r="AD113" s="455"/>
      <c r="AE113" s="168"/>
      <c r="AF113" s="170"/>
      <c r="AG113" s="170"/>
      <c r="AH113" s="170"/>
      <c r="AI113" s="170"/>
      <c r="AJ113" s="455"/>
      <c r="AK113" s="458"/>
      <c r="AL113" s="459"/>
      <c r="AM113" s="459"/>
      <c r="AN113" s="459"/>
      <c r="AO113" s="459"/>
      <c r="AP113" s="460"/>
      <c r="AQ113" s="451" t="s">
        <v>191</v>
      </c>
      <c r="AR113" s="452"/>
      <c r="AS113" s="453"/>
    </row>
    <row r="114" spans="1:45" s="59" customFormat="1" ht="17.25" customHeight="1" x14ac:dyDescent="0.15">
      <c r="A114" s="135" t="s">
        <v>227</v>
      </c>
      <c r="B114" s="136"/>
      <c r="C114" s="138" t="s">
        <v>228</v>
      </c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40"/>
      <c r="P114" s="137">
        <v>1</v>
      </c>
      <c r="Q114" s="137"/>
      <c r="R114" s="137"/>
      <c r="S114" s="135" t="s">
        <v>229</v>
      </c>
      <c r="T114" s="171"/>
      <c r="U114" s="171"/>
      <c r="V114" s="171"/>
      <c r="W114" s="171"/>
      <c r="X114" s="172"/>
      <c r="Y114" s="135" t="s">
        <v>230</v>
      </c>
      <c r="Z114" s="171"/>
      <c r="AA114" s="171"/>
      <c r="AB114" s="171"/>
      <c r="AC114" s="171"/>
      <c r="AD114" s="172"/>
      <c r="AE114" s="135" t="s">
        <v>231</v>
      </c>
      <c r="AF114" s="171"/>
      <c r="AG114" s="171"/>
      <c r="AH114" s="171"/>
      <c r="AI114" s="171"/>
      <c r="AJ114" s="172"/>
      <c r="AK114" s="458"/>
      <c r="AL114" s="459"/>
      <c r="AM114" s="459"/>
      <c r="AN114" s="459"/>
      <c r="AO114" s="459"/>
      <c r="AP114" s="460"/>
      <c r="AQ114" s="141" t="s">
        <v>191</v>
      </c>
      <c r="AR114" s="142"/>
      <c r="AS114" s="143"/>
    </row>
    <row r="115" spans="1:45" s="59" customFormat="1" ht="17.25" customHeight="1" x14ac:dyDescent="0.15">
      <c r="A115" s="135" t="s">
        <v>232</v>
      </c>
      <c r="B115" s="136"/>
      <c r="C115" s="138" t="s">
        <v>233</v>
      </c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40"/>
      <c r="P115" s="137">
        <v>2</v>
      </c>
      <c r="Q115" s="137"/>
      <c r="R115" s="137"/>
      <c r="S115" s="181"/>
      <c r="T115" s="183"/>
      <c r="U115" s="183"/>
      <c r="V115" s="183"/>
      <c r="W115" s="183"/>
      <c r="X115" s="184"/>
      <c r="Y115" s="135" t="s">
        <v>234</v>
      </c>
      <c r="Z115" s="171"/>
      <c r="AA115" s="171"/>
      <c r="AB115" s="171"/>
      <c r="AC115" s="171"/>
      <c r="AD115" s="172"/>
      <c r="AE115" s="135" t="s">
        <v>235</v>
      </c>
      <c r="AF115" s="171"/>
      <c r="AG115" s="171"/>
      <c r="AH115" s="171"/>
      <c r="AI115" s="171"/>
      <c r="AJ115" s="172"/>
      <c r="AK115" s="458"/>
      <c r="AL115" s="459"/>
      <c r="AM115" s="459"/>
      <c r="AN115" s="459"/>
      <c r="AO115" s="459"/>
      <c r="AP115" s="460"/>
      <c r="AQ115" s="141" t="s">
        <v>191</v>
      </c>
      <c r="AR115" s="142"/>
      <c r="AS115" s="143"/>
    </row>
    <row r="116" spans="1:45" s="59" customFormat="1" ht="17.25" customHeight="1" x14ac:dyDescent="0.15">
      <c r="A116" s="135" t="s">
        <v>236</v>
      </c>
      <c r="B116" s="136"/>
      <c r="C116" s="138" t="s">
        <v>237</v>
      </c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40"/>
      <c r="P116" s="137">
        <v>2</v>
      </c>
      <c r="Q116" s="137"/>
      <c r="R116" s="137"/>
      <c r="S116" s="181"/>
      <c r="T116" s="183"/>
      <c r="U116" s="183"/>
      <c r="V116" s="183"/>
      <c r="W116" s="183"/>
      <c r="X116" s="184"/>
      <c r="Y116" s="135" t="s">
        <v>238</v>
      </c>
      <c r="Z116" s="171"/>
      <c r="AA116" s="171"/>
      <c r="AB116" s="171"/>
      <c r="AC116" s="171"/>
      <c r="AD116" s="172"/>
      <c r="AE116" s="135" t="s">
        <v>239</v>
      </c>
      <c r="AF116" s="171"/>
      <c r="AG116" s="171"/>
      <c r="AH116" s="171"/>
      <c r="AI116" s="171"/>
      <c r="AJ116" s="172"/>
      <c r="AK116" s="458"/>
      <c r="AL116" s="459"/>
      <c r="AM116" s="459"/>
      <c r="AN116" s="459"/>
      <c r="AO116" s="459"/>
      <c r="AP116" s="460"/>
      <c r="AQ116" s="141" t="s">
        <v>191</v>
      </c>
      <c r="AR116" s="142"/>
      <c r="AS116" s="143"/>
    </row>
    <row r="117" spans="1:45" s="59" customFormat="1" ht="17.25" customHeight="1" x14ac:dyDescent="0.15">
      <c r="A117" s="155" t="s">
        <v>240</v>
      </c>
      <c r="B117" s="195"/>
      <c r="C117" s="152" t="s">
        <v>241</v>
      </c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1"/>
      <c r="P117" s="155">
        <v>2</v>
      </c>
      <c r="Q117" s="425"/>
      <c r="R117" s="426"/>
      <c r="S117" s="181"/>
      <c r="T117" s="183"/>
      <c r="U117" s="183"/>
      <c r="V117" s="183"/>
      <c r="W117" s="183"/>
      <c r="X117" s="184"/>
      <c r="Y117" s="135" t="s">
        <v>242</v>
      </c>
      <c r="Z117" s="171"/>
      <c r="AA117" s="171"/>
      <c r="AB117" s="171"/>
      <c r="AC117" s="171"/>
      <c r="AD117" s="172"/>
      <c r="AE117" s="135" t="s">
        <v>235</v>
      </c>
      <c r="AF117" s="171"/>
      <c r="AG117" s="171"/>
      <c r="AH117" s="171"/>
      <c r="AI117" s="171"/>
      <c r="AJ117" s="172"/>
      <c r="AK117" s="458"/>
      <c r="AL117" s="459"/>
      <c r="AM117" s="459"/>
      <c r="AN117" s="459"/>
      <c r="AO117" s="459"/>
      <c r="AP117" s="460"/>
      <c r="AQ117" s="442" t="s">
        <v>191</v>
      </c>
      <c r="AR117" s="443"/>
      <c r="AS117" s="444"/>
    </row>
    <row r="118" spans="1:45" s="59" customFormat="1" ht="17.25" customHeight="1" x14ac:dyDescent="0.15">
      <c r="A118" s="155" t="s">
        <v>243</v>
      </c>
      <c r="B118" s="195"/>
      <c r="C118" s="152" t="s">
        <v>244</v>
      </c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1"/>
      <c r="P118" s="137">
        <v>2</v>
      </c>
      <c r="Q118" s="137"/>
      <c r="R118" s="137"/>
      <c r="S118" s="155" t="s">
        <v>245</v>
      </c>
      <c r="T118" s="198"/>
      <c r="U118" s="198"/>
      <c r="V118" s="198"/>
      <c r="W118" s="198"/>
      <c r="X118" s="199"/>
      <c r="Y118" s="161"/>
      <c r="Z118" s="162"/>
      <c r="AA118" s="162"/>
      <c r="AB118" s="162"/>
      <c r="AC118" s="162"/>
      <c r="AD118" s="163"/>
      <c r="AE118" s="161"/>
      <c r="AF118" s="162"/>
      <c r="AG118" s="162"/>
      <c r="AH118" s="162"/>
      <c r="AI118" s="162"/>
      <c r="AJ118" s="163"/>
      <c r="AK118" s="458"/>
      <c r="AL118" s="459"/>
      <c r="AM118" s="459"/>
      <c r="AN118" s="459"/>
      <c r="AO118" s="459"/>
      <c r="AP118" s="460"/>
      <c r="AQ118" s="263" t="s">
        <v>191</v>
      </c>
      <c r="AR118" s="264"/>
      <c r="AS118" s="265"/>
    </row>
    <row r="119" spans="1:45" s="59" customFormat="1" ht="17.25" customHeight="1" x14ac:dyDescent="0.15">
      <c r="A119" s="135" t="s">
        <v>246</v>
      </c>
      <c r="B119" s="136"/>
      <c r="C119" s="138" t="s">
        <v>247</v>
      </c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40"/>
      <c r="P119" s="137">
        <v>2</v>
      </c>
      <c r="Q119" s="137"/>
      <c r="R119" s="137"/>
      <c r="S119" s="135" t="s">
        <v>245</v>
      </c>
      <c r="T119" s="171"/>
      <c r="U119" s="171"/>
      <c r="V119" s="171"/>
      <c r="W119" s="171"/>
      <c r="X119" s="172"/>
      <c r="Y119" s="181"/>
      <c r="Z119" s="183"/>
      <c r="AA119" s="183"/>
      <c r="AB119" s="183"/>
      <c r="AC119" s="183"/>
      <c r="AD119" s="184"/>
      <c r="AE119" s="181"/>
      <c r="AF119" s="183"/>
      <c r="AG119" s="183"/>
      <c r="AH119" s="183"/>
      <c r="AI119" s="183"/>
      <c r="AJ119" s="184"/>
      <c r="AK119" s="458"/>
      <c r="AL119" s="459"/>
      <c r="AM119" s="459"/>
      <c r="AN119" s="459"/>
      <c r="AO119" s="459"/>
      <c r="AP119" s="460"/>
      <c r="AQ119" s="141" t="s">
        <v>191</v>
      </c>
      <c r="AR119" s="142"/>
      <c r="AS119" s="143"/>
    </row>
    <row r="120" spans="1:45" s="59" customFormat="1" ht="17.25" customHeight="1" x14ac:dyDescent="0.15">
      <c r="A120" s="135" t="s">
        <v>248</v>
      </c>
      <c r="B120" s="136"/>
      <c r="C120" s="138" t="s">
        <v>249</v>
      </c>
      <c r="D120" s="139"/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40"/>
      <c r="P120" s="137">
        <v>3</v>
      </c>
      <c r="Q120" s="137"/>
      <c r="R120" s="137"/>
      <c r="S120" s="181"/>
      <c r="T120" s="182"/>
      <c r="U120" s="182"/>
      <c r="V120" s="182"/>
      <c r="W120" s="182"/>
      <c r="X120" s="185"/>
      <c r="Y120" s="135" t="s">
        <v>250</v>
      </c>
      <c r="Z120" s="171"/>
      <c r="AA120" s="171"/>
      <c r="AB120" s="171"/>
      <c r="AC120" s="171"/>
      <c r="AD120" s="172"/>
      <c r="AE120" s="135" t="s">
        <v>251</v>
      </c>
      <c r="AF120" s="171"/>
      <c r="AG120" s="171"/>
      <c r="AH120" s="171"/>
      <c r="AI120" s="171"/>
      <c r="AJ120" s="172"/>
      <c r="AK120" s="458"/>
      <c r="AL120" s="459"/>
      <c r="AM120" s="459"/>
      <c r="AN120" s="459"/>
      <c r="AO120" s="459"/>
      <c r="AP120" s="460"/>
      <c r="AQ120" s="141" t="s">
        <v>191</v>
      </c>
      <c r="AR120" s="142"/>
      <c r="AS120" s="143"/>
    </row>
    <row r="121" spans="1:45" s="59" customFormat="1" ht="17.25" customHeight="1" x14ac:dyDescent="0.15">
      <c r="A121" s="135" t="s">
        <v>252</v>
      </c>
      <c r="B121" s="136"/>
      <c r="C121" s="138" t="s">
        <v>253</v>
      </c>
      <c r="D121" s="139"/>
      <c r="E121" s="139"/>
      <c r="F121" s="139"/>
      <c r="G121" s="139"/>
      <c r="H121" s="139"/>
      <c r="I121" s="139"/>
      <c r="J121" s="139"/>
      <c r="K121" s="139"/>
      <c r="L121" s="139"/>
      <c r="M121" s="139"/>
      <c r="N121" s="139"/>
      <c r="O121" s="140"/>
      <c r="P121" s="137">
        <v>2</v>
      </c>
      <c r="Q121" s="137"/>
      <c r="R121" s="137"/>
      <c r="S121" s="135" t="s">
        <v>254</v>
      </c>
      <c r="T121" s="171"/>
      <c r="U121" s="171"/>
      <c r="V121" s="171"/>
      <c r="W121" s="171"/>
      <c r="X121" s="172"/>
      <c r="Y121" s="135" t="s">
        <v>255</v>
      </c>
      <c r="Z121" s="171"/>
      <c r="AA121" s="171"/>
      <c r="AB121" s="171"/>
      <c r="AC121" s="171"/>
      <c r="AD121" s="172"/>
      <c r="AE121" s="135" t="s">
        <v>256</v>
      </c>
      <c r="AF121" s="171"/>
      <c r="AG121" s="171"/>
      <c r="AH121" s="171"/>
      <c r="AI121" s="171"/>
      <c r="AJ121" s="172"/>
      <c r="AK121" s="458"/>
      <c r="AL121" s="459"/>
      <c r="AM121" s="459"/>
      <c r="AN121" s="459"/>
      <c r="AO121" s="459"/>
      <c r="AP121" s="460"/>
      <c r="AQ121" s="141" t="s">
        <v>191</v>
      </c>
      <c r="AR121" s="142"/>
      <c r="AS121" s="143"/>
    </row>
    <row r="122" spans="1:45" s="59" customFormat="1" ht="17.25" customHeight="1" x14ac:dyDescent="0.15">
      <c r="A122" s="135" t="s">
        <v>257</v>
      </c>
      <c r="B122" s="136"/>
      <c r="C122" s="189" t="s">
        <v>258</v>
      </c>
      <c r="D122" s="139"/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40"/>
      <c r="P122" s="135">
        <v>2</v>
      </c>
      <c r="Q122" s="370"/>
      <c r="R122" s="371"/>
      <c r="S122" s="135" t="s">
        <v>254</v>
      </c>
      <c r="T122" s="171"/>
      <c r="U122" s="171"/>
      <c r="V122" s="171"/>
      <c r="W122" s="171"/>
      <c r="X122" s="172"/>
      <c r="Y122" s="135" t="s">
        <v>255</v>
      </c>
      <c r="Z122" s="171"/>
      <c r="AA122" s="171"/>
      <c r="AB122" s="171"/>
      <c r="AC122" s="171"/>
      <c r="AD122" s="172"/>
      <c r="AE122" s="135" t="s">
        <v>256</v>
      </c>
      <c r="AF122" s="171"/>
      <c r="AG122" s="171"/>
      <c r="AH122" s="171"/>
      <c r="AI122" s="171"/>
      <c r="AJ122" s="172"/>
      <c r="AK122" s="458"/>
      <c r="AL122" s="459"/>
      <c r="AM122" s="459"/>
      <c r="AN122" s="459"/>
      <c r="AO122" s="459"/>
      <c r="AP122" s="460"/>
      <c r="AQ122" s="141" t="s">
        <v>191</v>
      </c>
      <c r="AR122" s="142"/>
      <c r="AS122" s="143"/>
    </row>
    <row r="123" spans="1:45" s="59" customFormat="1" ht="17.25" customHeight="1" x14ac:dyDescent="0.15">
      <c r="A123" s="155" t="s">
        <v>259</v>
      </c>
      <c r="B123" s="188"/>
      <c r="C123" s="190" t="s">
        <v>260</v>
      </c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2"/>
      <c r="P123" s="155">
        <v>1</v>
      </c>
      <c r="Q123" s="156"/>
      <c r="R123" s="157"/>
      <c r="S123" s="135" t="s">
        <v>261</v>
      </c>
      <c r="T123" s="171"/>
      <c r="U123" s="171"/>
      <c r="V123" s="171"/>
      <c r="W123" s="171"/>
      <c r="X123" s="172"/>
      <c r="Y123" s="135" t="s">
        <v>262</v>
      </c>
      <c r="Z123" s="171"/>
      <c r="AA123" s="171"/>
      <c r="AB123" s="171"/>
      <c r="AC123" s="171"/>
      <c r="AD123" s="172"/>
      <c r="AE123" s="135" t="s">
        <v>263</v>
      </c>
      <c r="AF123" s="171"/>
      <c r="AG123" s="171"/>
      <c r="AH123" s="171"/>
      <c r="AI123" s="171"/>
      <c r="AJ123" s="172"/>
      <c r="AK123" s="458"/>
      <c r="AL123" s="459"/>
      <c r="AM123" s="459"/>
      <c r="AN123" s="459"/>
      <c r="AO123" s="459"/>
      <c r="AP123" s="460"/>
      <c r="AQ123" s="141" t="s">
        <v>191</v>
      </c>
      <c r="AR123" s="142"/>
      <c r="AS123" s="143"/>
    </row>
    <row r="124" spans="1:45" s="59" customFormat="1" ht="17.25" customHeight="1" x14ac:dyDescent="0.15">
      <c r="A124" s="148" t="s">
        <v>264</v>
      </c>
      <c r="B124" s="149"/>
      <c r="C124" s="152" t="s">
        <v>265</v>
      </c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53"/>
      <c r="P124" s="155">
        <v>1</v>
      </c>
      <c r="Q124" s="156"/>
      <c r="R124" s="157"/>
      <c r="S124" s="135">
        <v>1</v>
      </c>
      <c r="T124" s="171"/>
      <c r="U124" s="171"/>
      <c r="V124" s="171"/>
      <c r="W124" s="171"/>
      <c r="X124" s="172"/>
      <c r="Y124" s="135">
        <v>2</v>
      </c>
      <c r="Z124" s="171"/>
      <c r="AA124" s="171"/>
      <c r="AB124" s="171"/>
      <c r="AC124" s="171"/>
      <c r="AD124" s="172"/>
      <c r="AE124" s="135" t="s">
        <v>266</v>
      </c>
      <c r="AF124" s="171"/>
      <c r="AG124" s="171"/>
      <c r="AH124" s="171"/>
      <c r="AI124" s="171"/>
      <c r="AJ124" s="172"/>
      <c r="AK124" s="461"/>
      <c r="AL124" s="462"/>
      <c r="AM124" s="462"/>
      <c r="AN124" s="462"/>
      <c r="AO124" s="462"/>
      <c r="AP124" s="463"/>
      <c r="AQ124" s="141" t="s">
        <v>191</v>
      </c>
      <c r="AR124" s="142"/>
      <c r="AS124" s="143"/>
    </row>
    <row r="125" spans="1:45" s="59" customFormat="1" ht="12" customHeight="1" x14ac:dyDescent="0.15">
      <c r="A125" s="148" t="s">
        <v>267</v>
      </c>
      <c r="B125" s="149"/>
      <c r="C125" s="152" t="s">
        <v>268</v>
      </c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53"/>
      <c r="P125" s="155">
        <v>1</v>
      </c>
      <c r="Q125" s="156"/>
      <c r="R125" s="157"/>
      <c r="S125" s="161"/>
      <c r="T125" s="162"/>
      <c r="U125" s="162"/>
      <c r="V125" s="162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  <c r="AJ125" s="163"/>
      <c r="AK125" s="167"/>
      <c r="AL125" s="169"/>
      <c r="AM125" s="108" t="str">
        <f>IF(AQ125=0,"",AQ125)</f>
        <v/>
      </c>
      <c r="AN125" s="109"/>
      <c r="AO125" s="175" t="str">
        <f>IF(AM125="","","ヶ月")</f>
        <v/>
      </c>
      <c r="AP125" s="176"/>
      <c r="AQ125" s="464"/>
      <c r="AR125" s="465"/>
      <c r="AS125" s="466"/>
    </row>
    <row r="126" spans="1:45" s="59" customFormat="1" ht="15" customHeight="1" x14ac:dyDescent="0.15">
      <c r="A126" s="150"/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4"/>
      <c r="P126" s="158"/>
      <c r="Q126" s="159"/>
      <c r="R126" s="160"/>
      <c r="S126" s="164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6"/>
      <c r="AK126" s="168"/>
      <c r="AL126" s="170"/>
      <c r="AM126" s="110"/>
      <c r="AN126" s="110"/>
      <c r="AO126" s="110"/>
      <c r="AP126" s="177"/>
      <c r="AQ126" s="467"/>
      <c r="AR126" s="468"/>
      <c r="AS126" s="469"/>
    </row>
    <row r="127" spans="1:45" s="59" customFormat="1" x14ac:dyDescent="0.15"/>
    <row r="128" spans="1:45" s="59" customFormat="1" ht="16.5" customHeight="1" x14ac:dyDescent="0.15">
      <c r="A128" s="406" t="s">
        <v>123</v>
      </c>
      <c r="B128" s="406"/>
      <c r="C128" s="406"/>
      <c r="D128" s="406"/>
      <c r="E128" s="406"/>
      <c r="F128" s="406"/>
      <c r="G128" s="406"/>
      <c r="H128" s="406"/>
      <c r="I128" s="406"/>
      <c r="J128" s="406"/>
      <c r="K128" s="406"/>
      <c r="L128" s="406"/>
      <c r="M128" s="406"/>
      <c r="N128" s="406"/>
      <c r="O128" s="406"/>
      <c r="P128" s="406"/>
      <c r="Q128" s="406"/>
      <c r="R128" s="406"/>
      <c r="S128" s="406"/>
      <c r="T128" s="406"/>
      <c r="U128" s="406"/>
      <c r="V128" s="406"/>
      <c r="W128" s="406"/>
      <c r="X128" s="406"/>
      <c r="Y128" s="406"/>
      <c r="Z128" s="406"/>
      <c r="AA128" s="406"/>
      <c r="AB128" s="406"/>
      <c r="AC128" s="406"/>
      <c r="AD128" s="406"/>
      <c r="AE128" s="406"/>
      <c r="AF128" s="406"/>
      <c r="AG128" s="406"/>
      <c r="AH128" s="406"/>
      <c r="AI128" s="406"/>
      <c r="AJ128" s="406"/>
      <c r="AK128" s="406"/>
      <c r="AL128" s="406"/>
      <c r="AM128" s="406"/>
      <c r="AN128" s="407"/>
      <c r="AO128" s="407"/>
      <c r="AP128" s="407"/>
      <c r="AQ128" s="33"/>
      <c r="AR128" s="33"/>
      <c r="AS128" s="33"/>
    </row>
    <row r="129" spans="1:45" s="59" customFormat="1" ht="16.5" customHeight="1" x14ac:dyDescent="0.15">
      <c r="A129" s="43" t="s">
        <v>269</v>
      </c>
      <c r="B129" s="75" t="s">
        <v>270</v>
      </c>
      <c r="C129" s="75">
        <v>1</v>
      </c>
      <c r="D129" s="75" t="s">
        <v>271</v>
      </c>
      <c r="E129" s="128">
        <f>IF(AQ108="Ⅰ",1,IF(AQ108="Ⅱ",2,IF(AQ108="Ⅲ",3,0)))</f>
        <v>0</v>
      </c>
      <c r="F129" s="128"/>
      <c r="G129" s="45" t="s">
        <v>272</v>
      </c>
      <c r="H129" s="88">
        <f>C129*E129</f>
        <v>0</v>
      </c>
      <c r="I129" s="111"/>
      <c r="J129" s="88"/>
      <c r="K129" s="129"/>
      <c r="L129" s="43" t="s">
        <v>273</v>
      </c>
      <c r="M129" s="75" t="s">
        <v>270</v>
      </c>
      <c r="N129" s="75">
        <v>2</v>
      </c>
      <c r="O129" s="75" t="s">
        <v>271</v>
      </c>
      <c r="P129" s="128">
        <f>IF(AQ115="Ⅰ",1,IF(AQ115="Ⅱ",2,IF(AQ115="Ⅲ",3,0)))</f>
        <v>0</v>
      </c>
      <c r="Q129" s="128"/>
      <c r="R129" s="45" t="s">
        <v>272</v>
      </c>
      <c r="S129" s="88">
        <f>N129*P129</f>
        <v>0</v>
      </c>
      <c r="T129" s="111"/>
      <c r="U129" s="88"/>
      <c r="V129" s="123"/>
      <c r="W129" s="43" t="s">
        <v>248</v>
      </c>
      <c r="X129" s="75" t="s">
        <v>270</v>
      </c>
      <c r="Y129" s="75">
        <v>3</v>
      </c>
      <c r="Z129" s="75" t="s">
        <v>271</v>
      </c>
      <c r="AA129" s="128">
        <f>IF(AQ120="Ⅰ",1,IF(AQ120="Ⅱ",2,IF(AQ120="Ⅲ",3,0)))</f>
        <v>0</v>
      </c>
      <c r="AB129" s="128"/>
      <c r="AC129" s="45" t="s">
        <v>272</v>
      </c>
      <c r="AD129" s="88">
        <f>Y129*AA129</f>
        <v>0</v>
      </c>
      <c r="AE129" s="111"/>
      <c r="AF129" s="129"/>
      <c r="AG129" s="43" t="s">
        <v>267</v>
      </c>
      <c r="AH129" s="75" t="s">
        <v>270</v>
      </c>
      <c r="AI129" s="75"/>
      <c r="AJ129" s="75"/>
      <c r="AK129" s="128"/>
      <c r="AL129" s="128"/>
      <c r="AM129" s="45"/>
      <c r="AN129" s="88">
        <f>AQ125</f>
        <v>0</v>
      </c>
      <c r="AO129" s="88"/>
      <c r="AP129" s="46"/>
      <c r="AQ129" s="33"/>
      <c r="AR129" s="33"/>
      <c r="AS129" s="33"/>
    </row>
    <row r="130" spans="1:45" s="59" customFormat="1" ht="16.5" customHeight="1" x14ac:dyDescent="0.15">
      <c r="A130" s="47" t="s">
        <v>274</v>
      </c>
      <c r="B130" s="48" t="s">
        <v>270</v>
      </c>
      <c r="C130" s="48">
        <v>2</v>
      </c>
      <c r="D130" s="48" t="s">
        <v>271</v>
      </c>
      <c r="E130" s="89">
        <f>IF(AQ109="Ⅰ",1,IF(AQ109="Ⅱ",2,IF(AQ109="Ⅲ",3,0)))</f>
        <v>0</v>
      </c>
      <c r="F130" s="89"/>
      <c r="G130" s="49" t="s">
        <v>272</v>
      </c>
      <c r="H130" s="90">
        <f>C130*E130</f>
        <v>0</v>
      </c>
      <c r="I130" s="91"/>
      <c r="J130" s="90"/>
      <c r="K130" s="408"/>
      <c r="L130" s="47" t="s">
        <v>275</v>
      </c>
      <c r="M130" s="48" t="s">
        <v>270</v>
      </c>
      <c r="N130" s="48">
        <v>2</v>
      </c>
      <c r="O130" s="48" t="s">
        <v>271</v>
      </c>
      <c r="P130" s="89">
        <f>IF(AQ116="Ⅰ",1,IF(AQ116="Ⅱ",2,IF(AQ116="Ⅲ",3,0)))</f>
        <v>0</v>
      </c>
      <c r="Q130" s="89"/>
      <c r="R130" s="49" t="s">
        <v>272</v>
      </c>
      <c r="S130" s="90">
        <f>N130*P130</f>
        <v>0</v>
      </c>
      <c r="T130" s="91"/>
      <c r="U130" s="124"/>
      <c r="V130" s="125"/>
      <c r="W130" s="47" t="s">
        <v>252</v>
      </c>
      <c r="X130" s="48" t="s">
        <v>270</v>
      </c>
      <c r="Y130" s="48">
        <v>2</v>
      </c>
      <c r="Z130" s="48" t="s">
        <v>271</v>
      </c>
      <c r="AA130" s="89">
        <f>IF(AQ121="Ⅰ",1,IF(AQ121="Ⅱ",2,IF(AQ121="Ⅲ",3,0)))</f>
        <v>0</v>
      </c>
      <c r="AB130" s="89"/>
      <c r="AC130" s="49" t="s">
        <v>272</v>
      </c>
      <c r="AD130" s="90">
        <f>Y130*AA130</f>
        <v>0</v>
      </c>
      <c r="AE130" s="91"/>
      <c r="AF130" s="125"/>
      <c r="AG130" s="47"/>
      <c r="AH130" s="48"/>
      <c r="AI130" s="48"/>
      <c r="AJ130" s="48"/>
      <c r="AK130" s="89"/>
      <c r="AL130" s="89"/>
      <c r="AM130" s="49"/>
      <c r="AN130" s="90"/>
      <c r="AO130" s="91"/>
      <c r="AP130" s="53"/>
      <c r="AQ130" s="33"/>
      <c r="AR130" s="33"/>
      <c r="AS130" s="33"/>
    </row>
    <row r="131" spans="1:45" s="59" customFormat="1" ht="16.5" customHeight="1" x14ac:dyDescent="0.15">
      <c r="A131" s="47" t="s">
        <v>276</v>
      </c>
      <c r="B131" s="48" t="s">
        <v>270</v>
      </c>
      <c r="C131" s="48">
        <v>3</v>
      </c>
      <c r="D131" s="48" t="s">
        <v>271</v>
      </c>
      <c r="E131" s="89">
        <f>IF(AQ110="Ⅰ",1,IF(AQ110="Ⅱ",2,IF(AQ110="Ⅲ",3,IF(AQ110="Ⅳ","",0))))</f>
        <v>0</v>
      </c>
      <c r="F131" s="89"/>
      <c r="G131" s="49" t="s">
        <v>272</v>
      </c>
      <c r="H131" s="90">
        <f>IF(ISERROR(C131*E131),18+INT((AQ111-50)/25)*9,C131*E131)</f>
        <v>0</v>
      </c>
      <c r="I131" s="91"/>
      <c r="J131" s="90"/>
      <c r="K131" s="408"/>
      <c r="L131" s="47" t="s">
        <v>277</v>
      </c>
      <c r="M131" s="48" t="s">
        <v>270</v>
      </c>
      <c r="N131" s="48">
        <v>2</v>
      </c>
      <c r="O131" s="48" t="s">
        <v>271</v>
      </c>
      <c r="P131" s="89">
        <f>IF(AQ117="Ⅰ",1,IF(AQ117="Ⅱ",2,IF(AQ117="Ⅲ",3,0)))</f>
        <v>0</v>
      </c>
      <c r="Q131" s="89"/>
      <c r="R131" s="49" t="s">
        <v>272</v>
      </c>
      <c r="S131" s="90">
        <f>N131*P131</f>
        <v>0</v>
      </c>
      <c r="T131" s="91"/>
      <c r="U131" s="124"/>
      <c r="V131" s="125"/>
      <c r="W131" s="47" t="s">
        <v>257</v>
      </c>
      <c r="X131" s="48" t="s">
        <v>270</v>
      </c>
      <c r="Y131" s="48">
        <v>2</v>
      </c>
      <c r="Z131" s="48" t="s">
        <v>271</v>
      </c>
      <c r="AA131" s="89">
        <f>IF(AQ122="Ⅰ",1,IF(AQ122="Ⅱ",2,IF(AQ122="Ⅲ",3,0)))</f>
        <v>0</v>
      </c>
      <c r="AB131" s="89"/>
      <c r="AC131" s="49" t="s">
        <v>272</v>
      </c>
      <c r="AD131" s="90">
        <f>Y131*AA131</f>
        <v>0</v>
      </c>
      <c r="AE131" s="91"/>
      <c r="AF131" s="125"/>
      <c r="AG131" s="47"/>
      <c r="AH131" s="48"/>
      <c r="AI131" s="48"/>
      <c r="AJ131" s="48"/>
      <c r="AK131" s="89"/>
      <c r="AL131" s="89"/>
      <c r="AM131" s="49"/>
      <c r="AN131" s="90"/>
      <c r="AO131" s="91"/>
      <c r="AP131" s="53"/>
      <c r="AQ131" s="33"/>
      <c r="AR131" s="33"/>
      <c r="AS131" s="33"/>
    </row>
    <row r="132" spans="1:45" s="59" customFormat="1" ht="16.5" customHeight="1" x14ac:dyDescent="0.15">
      <c r="A132" s="47" t="s">
        <v>278</v>
      </c>
      <c r="B132" s="48" t="s">
        <v>270</v>
      </c>
      <c r="C132" s="48">
        <f>IF(AQ113="有",6,1)</f>
        <v>1</v>
      </c>
      <c r="D132" s="48" t="s">
        <v>271</v>
      </c>
      <c r="E132" s="89">
        <f>IF(AQ112="Ⅰ",1,IF(AQ112="Ⅱ",2,IF(AQ112="Ⅲ",3,0)))</f>
        <v>0</v>
      </c>
      <c r="F132" s="89"/>
      <c r="G132" s="49" t="s">
        <v>272</v>
      </c>
      <c r="H132" s="90">
        <f>C132*E132</f>
        <v>0</v>
      </c>
      <c r="I132" s="91"/>
      <c r="J132" s="90"/>
      <c r="K132" s="408"/>
      <c r="L132" s="47" t="s">
        <v>279</v>
      </c>
      <c r="M132" s="48" t="s">
        <v>270</v>
      </c>
      <c r="N132" s="48">
        <v>2</v>
      </c>
      <c r="O132" s="48" t="s">
        <v>271</v>
      </c>
      <c r="P132" s="89">
        <f>IF(AQ118="Ⅰ",1,IF(AQ118="Ⅱ",2,IF(AQ118="Ⅲ",3,0)))</f>
        <v>0</v>
      </c>
      <c r="Q132" s="89"/>
      <c r="R132" s="49" t="s">
        <v>272</v>
      </c>
      <c r="S132" s="90">
        <f>N132*P132</f>
        <v>0</v>
      </c>
      <c r="T132" s="91"/>
      <c r="U132" s="124"/>
      <c r="V132" s="125"/>
      <c r="W132" s="47" t="s">
        <v>259</v>
      </c>
      <c r="X132" s="48" t="s">
        <v>270</v>
      </c>
      <c r="Y132" s="48">
        <v>1</v>
      </c>
      <c r="Z132" s="48" t="s">
        <v>271</v>
      </c>
      <c r="AA132" s="89">
        <f>IF(AQ123="Ⅰ",1,IF(AQ123="Ⅱ",2,IF(AQ123="Ⅲ",3,0)))</f>
        <v>0</v>
      </c>
      <c r="AB132" s="89"/>
      <c r="AC132" s="49" t="s">
        <v>272</v>
      </c>
      <c r="AD132" s="90">
        <f>Y132*AA132</f>
        <v>0</v>
      </c>
      <c r="AE132" s="91"/>
      <c r="AF132" s="125"/>
      <c r="AG132" s="47"/>
      <c r="AH132" s="48"/>
      <c r="AI132" s="48"/>
      <c r="AJ132" s="48"/>
      <c r="AK132" s="89"/>
      <c r="AL132" s="89"/>
      <c r="AM132" s="49"/>
      <c r="AN132" s="90"/>
      <c r="AO132" s="91"/>
      <c r="AP132" s="53"/>
      <c r="AQ132" s="33"/>
      <c r="AR132" s="33"/>
      <c r="AS132" s="33"/>
    </row>
    <row r="133" spans="1:45" s="59" customFormat="1" ht="16.5" customHeight="1" x14ac:dyDescent="0.15">
      <c r="A133" s="50" t="s">
        <v>280</v>
      </c>
      <c r="B133" s="76" t="s">
        <v>270</v>
      </c>
      <c r="C133" s="76">
        <v>1</v>
      </c>
      <c r="D133" s="76" t="s">
        <v>271</v>
      </c>
      <c r="E133" s="130">
        <f t="shared" ref="E133" si="1">IF(AQ114="Ⅰ",1,IF(AQ114="Ⅱ",2,IF(AQ114="Ⅲ",3,0)))</f>
        <v>0</v>
      </c>
      <c r="F133" s="130"/>
      <c r="G133" s="52" t="s">
        <v>272</v>
      </c>
      <c r="H133" s="146">
        <f>C133*E133</f>
        <v>0</v>
      </c>
      <c r="I133" s="147"/>
      <c r="J133" s="146"/>
      <c r="K133" s="409"/>
      <c r="L133" s="50" t="s">
        <v>246</v>
      </c>
      <c r="M133" s="76" t="s">
        <v>270</v>
      </c>
      <c r="N133" s="76">
        <v>2</v>
      </c>
      <c r="O133" s="76" t="s">
        <v>271</v>
      </c>
      <c r="P133" s="130">
        <f>IF(AQ119="Ⅰ",1,IF(AQ119="Ⅱ",2,IF(AQ119="Ⅲ",3,0)))</f>
        <v>0</v>
      </c>
      <c r="Q133" s="130"/>
      <c r="R133" s="52" t="s">
        <v>272</v>
      </c>
      <c r="S133" s="146">
        <f>N133*P133</f>
        <v>0</v>
      </c>
      <c r="T133" s="147"/>
      <c r="U133" s="126"/>
      <c r="V133" s="127"/>
      <c r="W133" s="50" t="s">
        <v>264</v>
      </c>
      <c r="X133" s="76" t="s">
        <v>270</v>
      </c>
      <c r="Y133" s="76">
        <v>1</v>
      </c>
      <c r="Z133" s="76" t="s">
        <v>271</v>
      </c>
      <c r="AA133" s="130">
        <f>IF(AQ124="Ⅰ",1,IF(AQ124="Ⅱ",2,IF(AQ124="Ⅲ",3,0)))</f>
        <v>0</v>
      </c>
      <c r="AB133" s="130"/>
      <c r="AC133" s="52" t="s">
        <v>272</v>
      </c>
      <c r="AD133" s="146">
        <f>Y133*AA133</f>
        <v>0</v>
      </c>
      <c r="AE133" s="147"/>
      <c r="AF133" s="127"/>
      <c r="AG133" s="55"/>
      <c r="AH133" s="76"/>
      <c r="AI133" s="76"/>
      <c r="AJ133" s="76"/>
      <c r="AK133" s="130"/>
      <c r="AL133" s="130"/>
      <c r="AM133" s="52"/>
      <c r="AN133" s="146"/>
      <c r="AO133" s="147"/>
      <c r="AP133" s="54"/>
      <c r="AQ133" s="33"/>
      <c r="AR133" s="33"/>
      <c r="AS133" s="33"/>
    </row>
    <row r="134" spans="1:45" s="59" customFormat="1" x14ac:dyDescent="0.15"/>
    <row r="135" spans="1:45" s="33" customFormat="1" ht="16.5" customHeight="1" x14ac:dyDescent="0.15">
      <c r="A135" s="470" t="s">
        <v>281</v>
      </c>
      <c r="B135" s="106"/>
      <c r="C135" s="106"/>
      <c r="D135" s="106"/>
      <c r="E135" s="107"/>
      <c r="F135" s="423" t="s">
        <v>282</v>
      </c>
      <c r="G135" s="131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3">
        <f>SUM(H129:I133)+SUM(S129:T133)+SUM(AN129:AO133)+SUM(AD129:AE133)</f>
        <v>0</v>
      </c>
      <c r="S135" s="104"/>
      <c r="T135" s="104"/>
      <c r="U135" s="104"/>
      <c r="V135" s="105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7"/>
    </row>
    <row r="136" spans="1:45" s="33" customFormat="1" ht="16.5" customHeight="1" x14ac:dyDescent="0.15">
      <c r="A136" s="471"/>
      <c r="B136" s="106"/>
      <c r="C136" s="106"/>
      <c r="D136" s="106"/>
      <c r="E136" s="107"/>
      <c r="F136" s="421" t="s">
        <v>283</v>
      </c>
      <c r="G136" s="422"/>
      <c r="H136" s="422"/>
      <c r="I136" s="422"/>
      <c r="J136" s="422"/>
      <c r="K136" s="131" t="str">
        <f>IF($AH$2="■","0.8×","")</f>
        <v/>
      </c>
      <c r="L136" s="131"/>
      <c r="M136" s="403">
        <v>1000</v>
      </c>
      <c r="N136" s="186"/>
      <c r="O136" s="186"/>
      <c r="P136" s="402" t="s">
        <v>284</v>
      </c>
      <c r="Q136" s="402"/>
      <c r="R136" s="132">
        <f>IF($AH$2="■",R135*M136*0.8,R135*M136)</f>
        <v>0</v>
      </c>
      <c r="S136" s="133"/>
      <c r="T136" s="133"/>
      <c r="U136" s="133"/>
      <c r="V136" s="103" t="s">
        <v>285</v>
      </c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131"/>
      <c r="AN136" s="131"/>
      <c r="AO136" s="131"/>
      <c r="AP136" s="134"/>
    </row>
    <row r="137" spans="1:45" s="33" customFormat="1" ht="16.5" customHeight="1" x14ac:dyDescent="0.15">
      <c r="A137" s="471"/>
      <c r="B137" s="106"/>
      <c r="C137" s="106"/>
      <c r="D137" s="106"/>
      <c r="E137" s="107"/>
      <c r="F137" s="58" t="s">
        <v>286</v>
      </c>
      <c r="G137" s="472">
        <f>R136</f>
        <v>0</v>
      </c>
      <c r="H137" s="186"/>
      <c r="I137" s="186"/>
      <c r="J137" s="186"/>
      <c r="K137" s="410" t="s">
        <v>287</v>
      </c>
      <c r="L137" s="410"/>
      <c r="M137" s="411"/>
      <c r="N137" s="411"/>
      <c r="O137" s="411"/>
      <c r="P137" s="473">
        <f>AU44</f>
        <v>0</v>
      </c>
      <c r="Q137" s="473"/>
      <c r="R137" s="474"/>
      <c r="S137" s="103" t="s">
        <v>288</v>
      </c>
      <c r="T137" s="145"/>
      <c r="U137" s="475"/>
      <c r="V137" s="476"/>
      <c r="W137" s="476"/>
      <c r="X137" s="56" t="s">
        <v>272</v>
      </c>
      <c r="Y137" s="144">
        <f>IF(ISERROR(G137*P137),0,G137*P137)</f>
        <v>0</v>
      </c>
      <c r="Z137" s="144"/>
      <c r="AA137" s="144"/>
      <c r="AB137" s="144"/>
      <c r="AC137" s="144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7"/>
    </row>
  </sheetData>
  <sheetProtection formatCells="0" formatRows="0" selectLockedCells="1"/>
  <mergeCells count="592">
    <mergeCell ref="A98:E102"/>
    <mergeCell ref="F101:I101"/>
    <mergeCell ref="K101:M101"/>
    <mergeCell ref="P101:Q101"/>
    <mergeCell ref="W101:Y101"/>
    <mergeCell ref="F102:R102"/>
    <mergeCell ref="S102:X102"/>
    <mergeCell ref="Z102:AG102"/>
    <mergeCell ref="AA133:AB133"/>
    <mergeCell ref="AD133:AE133"/>
    <mergeCell ref="AK133:AL133"/>
    <mergeCell ref="AN133:AO133"/>
    <mergeCell ref="A135:E137"/>
    <mergeCell ref="F135:Q135"/>
    <mergeCell ref="F136:J136"/>
    <mergeCell ref="K136:L136"/>
    <mergeCell ref="M136:O136"/>
    <mergeCell ref="P136:Q136"/>
    <mergeCell ref="R136:U136"/>
    <mergeCell ref="V136:AP136"/>
    <mergeCell ref="G137:J137"/>
    <mergeCell ref="K137:O137"/>
    <mergeCell ref="P137:R137"/>
    <mergeCell ref="S137:T137"/>
    <mergeCell ref="U137:W137"/>
    <mergeCell ref="Y137:AC137"/>
    <mergeCell ref="A125:B126"/>
    <mergeCell ref="C125:O126"/>
    <mergeCell ref="P125:R126"/>
    <mergeCell ref="S125:AJ126"/>
    <mergeCell ref="AK125:AK126"/>
    <mergeCell ref="AL125:AL126"/>
    <mergeCell ref="AM125:AN126"/>
    <mergeCell ref="AO125:AP126"/>
    <mergeCell ref="AQ125:AS126"/>
    <mergeCell ref="C123:O123"/>
    <mergeCell ref="P123:R123"/>
    <mergeCell ref="AQ123:AS123"/>
    <mergeCell ref="A122:B122"/>
    <mergeCell ref="C122:O122"/>
    <mergeCell ref="P122:R122"/>
    <mergeCell ref="AQ122:AS122"/>
    <mergeCell ref="A120:B120"/>
    <mergeCell ref="C120:O120"/>
    <mergeCell ref="AK131:AL131"/>
    <mergeCell ref="AN131:AO131"/>
    <mergeCell ref="E132:F132"/>
    <mergeCell ref="H132:I132"/>
    <mergeCell ref="P132:Q132"/>
    <mergeCell ref="S132:T132"/>
    <mergeCell ref="AA132:AB132"/>
    <mergeCell ref="AD132:AE132"/>
    <mergeCell ref="AK132:AL132"/>
    <mergeCell ref="AN132:AO132"/>
    <mergeCell ref="E131:F131"/>
    <mergeCell ref="AA129:AB129"/>
    <mergeCell ref="E130:F130"/>
    <mergeCell ref="H130:I130"/>
    <mergeCell ref="S130:T130"/>
    <mergeCell ref="H131:I131"/>
    <mergeCell ref="P131:Q131"/>
    <mergeCell ref="S131:T131"/>
    <mergeCell ref="AA131:AB131"/>
    <mergeCell ref="AD131:AE131"/>
    <mergeCell ref="AE109:AJ109"/>
    <mergeCell ref="S122:X122"/>
    <mergeCell ref="Y122:AD122"/>
    <mergeCell ref="AE122:AJ122"/>
    <mergeCell ref="S123:X123"/>
    <mergeCell ref="Y123:AD123"/>
    <mergeCell ref="AE123:AJ123"/>
    <mergeCell ref="Y117:AD117"/>
    <mergeCell ref="AE117:AJ117"/>
    <mergeCell ref="S115:X115"/>
    <mergeCell ref="Y115:AD115"/>
    <mergeCell ref="AE115:AJ115"/>
    <mergeCell ref="AE110:AJ111"/>
    <mergeCell ref="Y120:AD120"/>
    <mergeCell ref="AE120:AJ120"/>
    <mergeCell ref="S119:X119"/>
    <mergeCell ref="Y119:AD119"/>
    <mergeCell ref="AE119:AJ119"/>
    <mergeCell ref="S118:X118"/>
    <mergeCell ref="Y118:AD118"/>
    <mergeCell ref="AE118:AJ118"/>
    <mergeCell ref="Y109:AD109"/>
    <mergeCell ref="S112:X113"/>
    <mergeCell ref="Y112:AD113"/>
    <mergeCell ref="A128:AP128"/>
    <mergeCell ref="J129:K133"/>
    <mergeCell ref="U129:V133"/>
    <mergeCell ref="AF129:AF133"/>
    <mergeCell ref="E133:F133"/>
    <mergeCell ref="H133:I133"/>
    <mergeCell ref="P133:Q133"/>
    <mergeCell ref="S133:T133"/>
    <mergeCell ref="P121:R121"/>
    <mergeCell ref="S121:X121"/>
    <mergeCell ref="Y121:AD121"/>
    <mergeCell ref="AE121:AJ121"/>
    <mergeCell ref="AD129:AE129"/>
    <mergeCell ref="AK129:AL129"/>
    <mergeCell ref="AN129:AO129"/>
    <mergeCell ref="P130:Q130"/>
    <mergeCell ref="AA130:AB130"/>
    <mergeCell ref="AD130:AE130"/>
    <mergeCell ref="AK130:AL130"/>
    <mergeCell ref="AN130:AO130"/>
    <mergeCell ref="E129:F129"/>
    <mergeCell ref="H129:I129"/>
    <mergeCell ref="P129:Q129"/>
    <mergeCell ref="S129:T129"/>
    <mergeCell ref="P120:R120"/>
    <mergeCell ref="S120:X120"/>
    <mergeCell ref="AQ120:AS120"/>
    <mergeCell ref="A121:B121"/>
    <mergeCell ref="C121:O121"/>
    <mergeCell ref="AQ121:AS121"/>
    <mergeCell ref="AK112:AP124"/>
    <mergeCell ref="A124:B124"/>
    <mergeCell ref="C124:O124"/>
    <mergeCell ref="P124:R124"/>
    <mergeCell ref="S124:X124"/>
    <mergeCell ref="Y124:AD124"/>
    <mergeCell ref="AE124:AJ124"/>
    <mergeCell ref="AQ118:AS118"/>
    <mergeCell ref="A119:B119"/>
    <mergeCell ref="C119:O119"/>
    <mergeCell ref="P119:R119"/>
    <mergeCell ref="C115:O115"/>
    <mergeCell ref="A118:B118"/>
    <mergeCell ref="C118:O118"/>
    <mergeCell ref="P118:R118"/>
    <mergeCell ref="AQ124:AS124"/>
    <mergeCell ref="AQ119:AS119"/>
    <mergeCell ref="A123:B123"/>
    <mergeCell ref="AK110:AM110"/>
    <mergeCell ref="AN110:AP110"/>
    <mergeCell ref="AQ117:AS117"/>
    <mergeCell ref="A116:B116"/>
    <mergeCell ref="C116:O116"/>
    <mergeCell ref="P116:R116"/>
    <mergeCell ref="S116:X116"/>
    <mergeCell ref="Y116:AD116"/>
    <mergeCell ref="AE116:AJ116"/>
    <mergeCell ref="AQ116:AS116"/>
    <mergeCell ref="C113:O113"/>
    <mergeCell ref="P113:R113"/>
    <mergeCell ref="AQ113:AS113"/>
    <mergeCell ref="A114:B114"/>
    <mergeCell ref="C114:O114"/>
    <mergeCell ref="P114:R114"/>
    <mergeCell ref="S114:X114"/>
    <mergeCell ref="Y114:AD114"/>
    <mergeCell ref="AE114:AJ114"/>
    <mergeCell ref="AQ114:AS114"/>
    <mergeCell ref="A115:B115"/>
    <mergeCell ref="A112:B113"/>
    <mergeCell ref="AE112:AJ113"/>
    <mergeCell ref="P115:R115"/>
    <mergeCell ref="F99:J99"/>
    <mergeCell ref="F98:Q98"/>
    <mergeCell ref="K100:O100"/>
    <mergeCell ref="AQ115:AS115"/>
    <mergeCell ref="A117:B117"/>
    <mergeCell ref="C117:O117"/>
    <mergeCell ref="P117:R117"/>
    <mergeCell ref="S117:X117"/>
    <mergeCell ref="AQ109:AS109"/>
    <mergeCell ref="AQ110:AS110"/>
    <mergeCell ref="AK108:AP109"/>
    <mergeCell ref="C112:O112"/>
    <mergeCell ref="P112:R112"/>
    <mergeCell ref="AQ112:AS112"/>
    <mergeCell ref="AQ111:AS111"/>
    <mergeCell ref="C110:O111"/>
    <mergeCell ref="A110:B111"/>
    <mergeCell ref="P110:R111"/>
    <mergeCell ref="S110:X111"/>
    <mergeCell ref="Y110:AD111"/>
    <mergeCell ref="A109:B109"/>
    <mergeCell ref="C109:O109"/>
    <mergeCell ref="P109:R109"/>
    <mergeCell ref="S109:X109"/>
    <mergeCell ref="A105:AP105"/>
    <mergeCell ref="AK107:AP107"/>
    <mergeCell ref="AK111:AP111"/>
    <mergeCell ref="A90:AP90"/>
    <mergeCell ref="AK96:AL96"/>
    <mergeCell ref="AQ106:AS107"/>
    <mergeCell ref="S107:X107"/>
    <mergeCell ref="Y107:AD107"/>
    <mergeCell ref="AE107:AJ107"/>
    <mergeCell ref="A108:B108"/>
    <mergeCell ref="C108:O108"/>
    <mergeCell ref="P108:R108"/>
    <mergeCell ref="S108:X108"/>
    <mergeCell ref="Y108:AD108"/>
    <mergeCell ref="AE108:AJ108"/>
    <mergeCell ref="AQ108:AS108"/>
    <mergeCell ref="P106:R107"/>
    <mergeCell ref="S106:AP106"/>
    <mergeCell ref="P100:R100"/>
    <mergeCell ref="P99:Q99"/>
    <mergeCell ref="S100:T100"/>
    <mergeCell ref="M99:O99"/>
    <mergeCell ref="P78:R78"/>
    <mergeCell ref="G100:J100"/>
    <mergeCell ref="A91:AP91"/>
    <mergeCell ref="E92:F92"/>
    <mergeCell ref="H92:I92"/>
    <mergeCell ref="J92:K96"/>
    <mergeCell ref="P92:Q92"/>
    <mergeCell ref="S92:T92"/>
    <mergeCell ref="E93:F93"/>
    <mergeCell ref="H93:I93"/>
    <mergeCell ref="P93:Q93"/>
    <mergeCell ref="S93:T93"/>
    <mergeCell ref="AA93:AB93"/>
    <mergeCell ref="AD93:AE93"/>
    <mergeCell ref="H96:I96"/>
    <mergeCell ref="P96:Q96"/>
    <mergeCell ref="S96:T96"/>
    <mergeCell ref="AA95:AB95"/>
    <mergeCell ref="AD95:AE95"/>
    <mergeCell ref="AN94:AO94"/>
    <mergeCell ref="AK95:AL95"/>
    <mergeCell ref="AN95:AO95"/>
    <mergeCell ref="AD94:AE94"/>
    <mergeCell ref="X54:AP54"/>
    <mergeCell ref="X57:AP57"/>
    <mergeCell ref="AK66:AP66"/>
    <mergeCell ref="Y71:AD71"/>
    <mergeCell ref="AE71:AJ71"/>
    <mergeCell ref="Y70:AP70"/>
    <mergeCell ref="S67:X67"/>
    <mergeCell ref="S65:X65"/>
    <mergeCell ref="AE66:AJ66"/>
    <mergeCell ref="AE68:AJ68"/>
    <mergeCell ref="AK68:AP68"/>
    <mergeCell ref="S66:X66"/>
    <mergeCell ref="S69:X69"/>
    <mergeCell ref="Y69:AD69"/>
    <mergeCell ref="AE69:AJ69"/>
    <mergeCell ref="AK69:AP69"/>
    <mergeCell ref="Y66:AD66"/>
    <mergeCell ref="Y78:AD78"/>
    <mergeCell ref="AE78:AJ78"/>
    <mergeCell ref="AK78:AP78"/>
    <mergeCell ref="X39:AP39"/>
    <mergeCell ref="X48:Z48"/>
    <mergeCell ref="AA48:AC48"/>
    <mergeCell ref="AD48:AP48"/>
    <mergeCell ref="C47:I48"/>
    <mergeCell ref="J47:K48"/>
    <mergeCell ref="C41:I41"/>
    <mergeCell ref="AE51:AG51"/>
    <mergeCell ref="X51:AD51"/>
    <mergeCell ref="AJ50:AL50"/>
    <mergeCell ref="AM50:AN50"/>
    <mergeCell ref="X50:AF50"/>
    <mergeCell ref="AG50:AI50"/>
    <mergeCell ref="AA46:AC46"/>
    <mergeCell ref="J43:K43"/>
    <mergeCell ref="J40:K40"/>
    <mergeCell ref="J41:K41"/>
    <mergeCell ref="L51:O51"/>
    <mergeCell ref="AC17:AN17"/>
    <mergeCell ref="AC18:AN18"/>
    <mergeCell ref="I57:K57"/>
    <mergeCell ref="Y12:AB12"/>
    <mergeCell ref="Y13:AB13"/>
    <mergeCell ref="Y17:AB17"/>
    <mergeCell ref="Y18:AB18"/>
    <mergeCell ref="X52:AP52"/>
    <mergeCell ref="L39:O39"/>
    <mergeCell ref="P39:S39"/>
    <mergeCell ref="T39:W39"/>
    <mergeCell ref="P41:S41"/>
    <mergeCell ref="T41:W41"/>
    <mergeCell ref="P42:S42"/>
    <mergeCell ref="T42:W42"/>
    <mergeCell ref="P43:S43"/>
    <mergeCell ref="T43:W43"/>
    <mergeCell ref="X46:Z46"/>
    <mergeCell ref="P47:S48"/>
    <mergeCell ref="X40:AP40"/>
    <mergeCell ref="X41:AP41"/>
    <mergeCell ref="L40:O40"/>
    <mergeCell ref="AC14:AN14"/>
    <mergeCell ref="J53:K53"/>
    <mergeCell ref="A34:J35"/>
    <mergeCell ref="A66:B66"/>
    <mergeCell ref="C69:O69"/>
    <mergeCell ref="A68:B68"/>
    <mergeCell ref="AP58:AP59"/>
    <mergeCell ref="A61:AP62"/>
    <mergeCell ref="D58:AO58"/>
    <mergeCell ref="C52:I52"/>
    <mergeCell ref="P68:R68"/>
    <mergeCell ref="Y67:AD67"/>
    <mergeCell ref="AE67:AP67"/>
    <mergeCell ref="L52:O52"/>
    <mergeCell ref="P55:S55"/>
    <mergeCell ref="P53:S53"/>
    <mergeCell ref="T53:W53"/>
    <mergeCell ref="P54:S54"/>
    <mergeCell ref="T54:W54"/>
    <mergeCell ref="L53:O53"/>
    <mergeCell ref="L57:O57"/>
    <mergeCell ref="P57:S57"/>
    <mergeCell ref="X44:AD44"/>
    <mergeCell ref="AH51:AL51"/>
    <mergeCell ref="AM51:AN51"/>
    <mergeCell ref="A39:K39"/>
    <mergeCell ref="AQ77:AS77"/>
    <mergeCell ref="AI3:AP3"/>
    <mergeCell ref="A86:B86"/>
    <mergeCell ref="AA8:AP8"/>
    <mergeCell ref="A8:X8"/>
    <mergeCell ref="P77:R77"/>
    <mergeCell ref="A76:B76"/>
    <mergeCell ref="P76:R76"/>
    <mergeCell ref="AE77:AJ77"/>
    <mergeCell ref="AK77:AP77"/>
    <mergeCell ref="S78:X78"/>
    <mergeCell ref="C86:O86"/>
    <mergeCell ref="K34:AP35"/>
    <mergeCell ref="A38:AP38"/>
    <mergeCell ref="A40:B53"/>
    <mergeCell ref="C40:I40"/>
    <mergeCell ref="J51:K51"/>
    <mergeCell ref="J52:K52"/>
    <mergeCell ref="AG47:AI47"/>
    <mergeCell ref="A25:J27"/>
    <mergeCell ref="B58:C58"/>
    <mergeCell ref="A63:AP63"/>
    <mergeCell ref="A58:A59"/>
    <mergeCell ref="B59:C59"/>
    <mergeCell ref="K25:U27"/>
    <mergeCell ref="V25:AE27"/>
    <mergeCell ref="AF25:AP27"/>
    <mergeCell ref="AJ47:AP47"/>
    <mergeCell ref="X49:AP49"/>
    <mergeCell ref="J49:K49"/>
    <mergeCell ref="J42:K42"/>
    <mergeCell ref="C45:I46"/>
    <mergeCell ref="J45:K46"/>
    <mergeCell ref="P40:S40"/>
    <mergeCell ref="T40:W40"/>
    <mergeCell ref="C49:I49"/>
    <mergeCell ref="T47:W48"/>
    <mergeCell ref="X45:AA45"/>
    <mergeCell ref="AB45:AD45"/>
    <mergeCell ref="L45:O46"/>
    <mergeCell ref="P45:S46"/>
    <mergeCell ref="T45:W46"/>
    <mergeCell ref="L47:O48"/>
    <mergeCell ref="L41:O41"/>
    <mergeCell ref="L42:O42"/>
    <mergeCell ref="L43:O43"/>
    <mergeCell ref="AD46:AP46"/>
    <mergeCell ref="AO45:AP45"/>
    <mergeCell ref="AD1:AP1"/>
    <mergeCell ref="Z2:AC3"/>
    <mergeCell ref="AE2:AG2"/>
    <mergeCell ref="AE3:AG3"/>
    <mergeCell ref="AI2:AP2"/>
    <mergeCell ref="AC6:AD6"/>
    <mergeCell ref="A10:Q10"/>
    <mergeCell ref="X11:AC11"/>
    <mergeCell ref="AE6:AP6"/>
    <mergeCell ref="AQ78:AS78"/>
    <mergeCell ref="AQ75:AS75"/>
    <mergeCell ref="S73:X74"/>
    <mergeCell ref="S77:X77"/>
    <mergeCell ref="Y77:AD77"/>
    <mergeCell ref="A77:B77"/>
    <mergeCell ref="AK76:AP76"/>
    <mergeCell ref="AC12:AN12"/>
    <mergeCell ref="AC13:AN13"/>
    <mergeCell ref="A69:B69"/>
    <mergeCell ref="P69:R69"/>
    <mergeCell ref="D59:AO59"/>
    <mergeCell ref="P67:R67"/>
    <mergeCell ref="P72:R72"/>
    <mergeCell ref="P75:R75"/>
    <mergeCell ref="AK71:AP71"/>
    <mergeCell ref="C77:O77"/>
    <mergeCell ref="C50:I50"/>
    <mergeCell ref="J50:K50"/>
    <mergeCell ref="A28:J33"/>
    <mergeCell ref="X16:AC16"/>
    <mergeCell ref="K28:AP33"/>
    <mergeCell ref="AP13:AP14"/>
    <mergeCell ref="A23:AP23"/>
    <mergeCell ref="AQ64:AS65"/>
    <mergeCell ref="Y65:AD65"/>
    <mergeCell ref="AK65:AP65"/>
    <mergeCell ref="P64:R65"/>
    <mergeCell ref="S64:AP64"/>
    <mergeCell ref="AE65:AJ65"/>
    <mergeCell ref="C72:O72"/>
    <mergeCell ref="Y75:AD75"/>
    <mergeCell ref="AE75:AJ75"/>
    <mergeCell ref="Y73:AD73"/>
    <mergeCell ref="AQ73:AS74"/>
    <mergeCell ref="P73:R74"/>
    <mergeCell ref="AK73:AP74"/>
    <mergeCell ref="AK75:AP75"/>
    <mergeCell ref="Y74:AD74"/>
    <mergeCell ref="P66:R66"/>
    <mergeCell ref="C66:O66"/>
    <mergeCell ref="C70:O70"/>
    <mergeCell ref="C67:O67"/>
    <mergeCell ref="AQ66:AS66"/>
    <mergeCell ref="P71:R71"/>
    <mergeCell ref="AQ71:AS71"/>
    <mergeCell ref="AQ68:AS68"/>
    <mergeCell ref="C68:O68"/>
    <mergeCell ref="S70:X70"/>
    <mergeCell ref="S71:X71"/>
    <mergeCell ref="S68:X68"/>
    <mergeCell ref="Y68:AD68"/>
    <mergeCell ref="AQ69:AS69"/>
    <mergeCell ref="AQ67:AS67"/>
    <mergeCell ref="AQ70:AS70"/>
    <mergeCell ref="C71:O71"/>
    <mergeCell ref="A71:B71"/>
    <mergeCell ref="A70:B70"/>
    <mergeCell ref="P70:R70"/>
    <mergeCell ref="A67:B67"/>
    <mergeCell ref="AQ55:AW57"/>
    <mergeCell ref="AQ50:AR50"/>
    <mergeCell ref="AQ39:AW39"/>
    <mergeCell ref="X42:AP42"/>
    <mergeCell ref="X47:AF47"/>
    <mergeCell ref="AS50:AW50"/>
    <mergeCell ref="X53:AP53"/>
    <mergeCell ref="C51:I51"/>
    <mergeCell ref="C53:I53"/>
    <mergeCell ref="C42:I42"/>
    <mergeCell ref="J56:K56"/>
    <mergeCell ref="AQ51:AW54"/>
    <mergeCell ref="A54:I54"/>
    <mergeCell ref="B57:H57"/>
    <mergeCell ref="X56:AP56"/>
    <mergeCell ref="B55:H55"/>
    <mergeCell ref="J55:K55"/>
    <mergeCell ref="X55:AP55"/>
    <mergeCell ref="B56:H56"/>
    <mergeCell ref="J54:K54"/>
    <mergeCell ref="C44:I44"/>
    <mergeCell ref="J44:K44"/>
    <mergeCell ref="AE44:AG44"/>
    <mergeCell ref="AQ40:AT40"/>
    <mergeCell ref="A72:B72"/>
    <mergeCell ref="C75:O75"/>
    <mergeCell ref="C76:O76"/>
    <mergeCell ref="A73:B74"/>
    <mergeCell ref="A75:B75"/>
    <mergeCell ref="AQ72:AS72"/>
    <mergeCell ref="AE73:AJ74"/>
    <mergeCell ref="S76:X76"/>
    <mergeCell ref="Y76:AD76"/>
    <mergeCell ref="AE76:AJ76"/>
    <mergeCell ref="Y72:AD72"/>
    <mergeCell ref="S72:X72"/>
    <mergeCell ref="AE72:AJ72"/>
    <mergeCell ref="AK72:AP72"/>
    <mergeCell ref="C73:O74"/>
    <mergeCell ref="S75:X75"/>
    <mergeCell ref="AQ76:AS76"/>
    <mergeCell ref="A78:B78"/>
    <mergeCell ref="AL83:AL84"/>
    <mergeCell ref="A79:B80"/>
    <mergeCell ref="A81:B82"/>
    <mergeCell ref="A83:B84"/>
    <mergeCell ref="AM83:AN84"/>
    <mergeCell ref="AQ86:AS86"/>
    <mergeCell ref="C78:O78"/>
    <mergeCell ref="S85:X85"/>
    <mergeCell ref="S86:X86"/>
    <mergeCell ref="Y86:AD86"/>
    <mergeCell ref="C81:O82"/>
    <mergeCell ref="C83:O84"/>
    <mergeCell ref="P79:R80"/>
    <mergeCell ref="P81:R82"/>
    <mergeCell ref="P83:R84"/>
    <mergeCell ref="C79:O80"/>
    <mergeCell ref="AQ85:AS85"/>
    <mergeCell ref="S81:AJ82"/>
    <mergeCell ref="S83:AJ84"/>
    <mergeCell ref="S79:AJ80"/>
    <mergeCell ref="AM79:AN80"/>
    <mergeCell ref="AL79:AL80"/>
    <mergeCell ref="AO79:AP80"/>
    <mergeCell ref="Y87:AD87"/>
    <mergeCell ref="AE87:AJ87"/>
    <mergeCell ref="S87:X87"/>
    <mergeCell ref="A87:B87"/>
    <mergeCell ref="P87:R87"/>
    <mergeCell ref="AO88:AP89"/>
    <mergeCell ref="AQ79:AS80"/>
    <mergeCell ref="AQ81:AS82"/>
    <mergeCell ref="AQ83:AS84"/>
    <mergeCell ref="AQ88:AS89"/>
    <mergeCell ref="AK79:AK80"/>
    <mergeCell ref="AO81:AP82"/>
    <mergeCell ref="AK83:AK84"/>
    <mergeCell ref="AO83:AP84"/>
    <mergeCell ref="Y85:AP85"/>
    <mergeCell ref="AK87:AP87"/>
    <mergeCell ref="C87:O87"/>
    <mergeCell ref="P86:R86"/>
    <mergeCell ref="AE86:AP86"/>
    <mergeCell ref="AK81:AK82"/>
    <mergeCell ref="AL81:AL82"/>
    <mergeCell ref="AM81:AN82"/>
    <mergeCell ref="K99:L99"/>
    <mergeCell ref="R99:U99"/>
    <mergeCell ref="V99:AP99"/>
    <mergeCell ref="A85:B85"/>
    <mergeCell ref="P85:R85"/>
    <mergeCell ref="C85:O85"/>
    <mergeCell ref="AQ87:AS87"/>
    <mergeCell ref="U100:X100"/>
    <mergeCell ref="Z100:AG100"/>
    <mergeCell ref="R98:U98"/>
    <mergeCell ref="V98:AP98"/>
    <mergeCell ref="AA96:AB96"/>
    <mergeCell ref="AD96:AE96"/>
    <mergeCell ref="A88:B89"/>
    <mergeCell ref="C88:O89"/>
    <mergeCell ref="P88:R89"/>
    <mergeCell ref="S88:AJ89"/>
    <mergeCell ref="AK88:AK89"/>
    <mergeCell ref="AL88:AL89"/>
    <mergeCell ref="E95:F95"/>
    <mergeCell ref="H95:I95"/>
    <mergeCell ref="P95:Q95"/>
    <mergeCell ref="S95:T95"/>
    <mergeCell ref="AN93:AO93"/>
    <mergeCell ref="AD92:AE92"/>
    <mergeCell ref="E94:F94"/>
    <mergeCell ref="H94:I94"/>
    <mergeCell ref="P94:Q94"/>
    <mergeCell ref="S94:T94"/>
    <mergeCell ref="AA94:AB94"/>
    <mergeCell ref="U92:V96"/>
    <mergeCell ref="AA92:AB92"/>
    <mergeCell ref="AK92:AL92"/>
    <mergeCell ref="AK94:AL94"/>
    <mergeCell ref="AF92:AF96"/>
    <mergeCell ref="E96:F96"/>
    <mergeCell ref="AN92:AO92"/>
    <mergeCell ref="AK93:AL93"/>
    <mergeCell ref="AN96:AO96"/>
    <mergeCell ref="AU40:AV40"/>
    <mergeCell ref="AQ41:AW43"/>
    <mergeCell ref="R135:U135"/>
    <mergeCell ref="V135:AP135"/>
    <mergeCell ref="AM88:AN89"/>
    <mergeCell ref="A97:AP97"/>
    <mergeCell ref="C43:I43"/>
    <mergeCell ref="AQ45:AT45"/>
    <mergeCell ref="AU45:AV45"/>
    <mergeCell ref="AE45:AK45"/>
    <mergeCell ref="AL45:AN45"/>
    <mergeCell ref="AQ46:AW49"/>
    <mergeCell ref="AQ44:AT44"/>
    <mergeCell ref="AU44:AV44"/>
    <mergeCell ref="L55:O55"/>
    <mergeCell ref="L56:O56"/>
    <mergeCell ref="P44:S44"/>
    <mergeCell ref="T44:W44"/>
    <mergeCell ref="L44:O44"/>
    <mergeCell ref="L49:O49"/>
    <mergeCell ref="L50:O50"/>
    <mergeCell ref="L54:O54"/>
    <mergeCell ref="T57:W57"/>
    <mergeCell ref="P49:S49"/>
    <mergeCell ref="T49:W49"/>
    <mergeCell ref="P50:S50"/>
    <mergeCell ref="T50:W50"/>
    <mergeCell ref="P51:S51"/>
    <mergeCell ref="T51:W51"/>
    <mergeCell ref="P52:S52"/>
    <mergeCell ref="T52:W52"/>
    <mergeCell ref="T55:W55"/>
    <mergeCell ref="P56:S56"/>
    <mergeCell ref="T56:W56"/>
  </mergeCells>
  <phoneticPr fontId="3"/>
  <conditionalFormatting sqref="S66:X66">
    <cfRule type="expression" dxfId="30" priority="31">
      <formula>$AQ66="Ⅰ"</formula>
    </cfRule>
  </conditionalFormatting>
  <conditionalFormatting sqref="S67:X73 S75:X78">
    <cfRule type="expression" dxfId="29" priority="30">
      <formula>$AQ67="Ⅰ"</formula>
    </cfRule>
  </conditionalFormatting>
  <conditionalFormatting sqref="S85:X87">
    <cfRule type="expression" dxfId="28" priority="29">
      <formula>$AQ85="Ⅰ"</formula>
    </cfRule>
  </conditionalFormatting>
  <conditionalFormatting sqref="S108:X110 S112:X113">
    <cfRule type="expression" dxfId="27" priority="28">
      <formula>$AQ108="Ⅰ"</formula>
    </cfRule>
  </conditionalFormatting>
  <conditionalFormatting sqref="S117:X123">
    <cfRule type="expression" dxfId="26" priority="27">
      <formula>$AQ117="Ⅰ"</formula>
    </cfRule>
  </conditionalFormatting>
  <conditionalFormatting sqref="Y66:AD66">
    <cfRule type="expression" dxfId="25" priority="26">
      <formula>$AQ66="Ⅱ"</formula>
    </cfRule>
  </conditionalFormatting>
  <conditionalFormatting sqref="Y67:AD69 Y71:AD73 Y75:AD78 Y86:AD87 Y119:AD123 Y108:AD110 Y112:AD116">
    <cfRule type="expression" dxfId="24" priority="25">
      <formula>$AQ67="Ⅱ"</formula>
    </cfRule>
  </conditionalFormatting>
  <conditionalFormatting sqref="AE66:AJ66">
    <cfRule type="expression" dxfId="23" priority="24">
      <formula>$AQ66="Ⅲ"</formula>
    </cfRule>
  </conditionalFormatting>
  <conditionalFormatting sqref="AE68:AJ69 AE119:AJ123 AE87:AJ87 AE108:AJ109 AE112:AJ116 AE71:AJ73 AE75:AJ78">
    <cfRule type="expression" dxfId="22" priority="23">
      <formula>$AQ68="Ⅲ"</formula>
    </cfRule>
  </conditionalFormatting>
  <conditionalFormatting sqref="Y74:AD74">
    <cfRule type="expression" dxfId="21" priority="22">
      <formula>$AQ73="Ⅱ"</formula>
    </cfRule>
  </conditionalFormatting>
  <conditionalFormatting sqref="AK79:AP80">
    <cfRule type="expression" dxfId="20" priority="21">
      <formula>$AQ79="Ⅳ"</formula>
    </cfRule>
  </conditionalFormatting>
  <conditionalFormatting sqref="AK81:AP84 AK88:AP89">
    <cfRule type="expression" dxfId="19" priority="20">
      <formula>$AQ81="Ⅳ"</formula>
    </cfRule>
  </conditionalFormatting>
  <conditionalFormatting sqref="AK124:AP125">
    <cfRule type="expression" dxfId="18" priority="19">
      <formula>$AQ124="Ⅳ"</formula>
    </cfRule>
  </conditionalFormatting>
  <conditionalFormatting sqref="AK110:AP111">
    <cfRule type="expression" dxfId="17" priority="18">
      <formula>$AQ$110="Ⅳ"</formula>
    </cfRule>
  </conditionalFormatting>
  <conditionalFormatting sqref="AE110:AJ110">
    <cfRule type="expression" dxfId="16" priority="17">
      <formula>$AQ110="Ⅲ"</formula>
    </cfRule>
  </conditionalFormatting>
  <conditionalFormatting sqref="AM79:AN80">
    <cfRule type="expression" dxfId="15" priority="16">
      <formula>$AQ79&gt;0</formula>
    </cfRule>
  </conditionalFormatting>
  <conditionalFormatting sqref="AM81:AN82">
    <cfRule type="expression" dxfId="14" priority="15">
      <formula>$AQ81&gt;0</formula>
    </cfRule>
  </conditionalFormatting>
  <conditionalFormatting sqref="AM83:AN84">
    <cfRule type="expression" dxfId="13" priority="14">
      <formula>$AQ83&gt;0</formula>
    </cfRule>
  </conditionalFormatting>
  <conditionalFormatting sqref="AM88:AN89">
    <cfRule type="expression" dxfId="12" priority="13">
      <formula>$AQ88&gt;0</formula>
    </cfRule>
  </conditionalFormatting>
  <conditionalFormatting sqref="AK124:AP125">
    <cfRule type="expression" dxfId="11" priority="12">
      <formula>$AQ124="Ⅳ"</formula>
    </cfRule>
  </conditionalFormatting>
  <conditionalFormatting sqref="AK79:AP80">
    <cfRule type="expression" dxfId="10" priority="11">
      <formula>$AQ79&gt;0</formula>
    </cfRule>
  </conditionalFormatting>
  <conditionalFormatting sqref="AK81:AP82">
    <cfRule type="expression" dxfId="9" priority="10">
      <formula>$AQ81&gt;0</formula>
    </cfRule>
  </conditionalFormatting>
  <conditionalFormatting sqref="AK83:AP84">
    <cfRule type="expression" dxfId="8" priority="9">
      <formula>$AQ83&gt;0</formula>
    </cfRule>
  </conditionalFormatting>
  <conditionalFormatting sqref="AK88:AP89">
    <cfRule type="expression" dxfId="7" priority="8">
      <formula>$AQ88&gt;0</formula>
    </cfRule>
  </conditionalFormatting>
  <conditionalFormatting sqref="S108:X110 S112:X112 S114:X114">
    <cfRule type="expression" dxfId="6" priority="7">
      <formula>$AQ108="Ⅰ"</formula>
    </cfRule>
  </conditionalFormatting>
  <conditionalFormatting sqref="S118:X124">
    <cfRule type="expression" dxfId="5" priority="6">
      <formula>$AQ118="Ⅰ"</formula>
    </cfRule>
  </conditionalFormatting>
  <conditionalFormatting sqref="Y120:AD124 Y108:AD110 Y112:AD112 Y114:AD117">
    <cfRule type="expression" dxfId="4" priority="5">
      <formula>$AQ108="Ⅱ"</formula>
    </cfRule>
  </conditionalFormatting>
  <conditionalFormatting sqref="AE120:AJ124 AE108:AJ109 AE112:AJ112 AE114:AJ117">
    <cfRule type="expression" dxfId="3" priority="4">
      <formula>$AQ108="Ⅲ"</formula>
    </cfRule>
  </conditionalFormatting>
  <conditionalFormatting sqref="AK125:AP126">
    <cfRule type="expression" dxfId="2" priority="3">
      <formula>$AQ125="Ⅳ"</formula>
    </cfRule>
  </conditionalFormatting>
  <conditionalFormatting sqref="AK110:AP111">
    <cfRule type="expression" dxfId="1" priority="2">
      <formula>$AQ$110="Ⅳ"</formula>
    </cfRule>
  </conditionalFormatting>
  <conditionalFormatting sqref="AE110:AJ110">
    <cfRule type="expression" dxfId="0" priority="1">
      <formula>$AQ110="Ⅲ"</formula>
    </cfRule>
  </conditionalFormatting>
  <dataValidations count="8">
    <dataValidation type="list" allowBlank="1" showInputMessage="1" showErrorMessage="1" sqref="AQ66:AS66 AQ71:AS78 AQ87:AS87 AQ68:AS69 AQ121:AS124 AQ108:AS109 AQ118:AS119 AQ114:AS116 AQ112:AS112">
      <formula1>"Ⅰ,Ⅱ,Ⅲ,_"</formula1>
    </dataValidation>
    <dataValidation type="whole" imeMode="off" operator="greaterThanOrEqual" allowBlank="1" showInputMessage="1" showErrorMessage="1" errorTitle="入力できる値が制限されています" error="数字を入力して下さい。" sqref="AQ88:AS88 AQ79:AS79 AQ81:AS81 AQ83:AS83 AQ111:AS111 AQ125:AS125">
      <formula1>0</formula1>
    </dataValidation>
    <dataValidation type="list" allowBlank="1" showInputMessage="1" showErrorMessage="1" sqref="AQ120:AS120">
      <formula1>"Ⅱ,Ⅲ,_"</formula1>
    </dataValidation>
    <dataValidation type="list" allowBlank="1" showInputMessage="1" showErrorMessage="1" sqref="AQ117:AS117 AQ110:AS110">
      <formula1>"Ⅰ,Ⅱ,Ⅲ,Ⅳ,_"</formula1>
    </dataValidation>
    <dataValidation type="list" allowBlank="1" showInputMessage="1" showErrorMessage="1" sqref="AQ70:AS70 AQ85:AS85">
      <formula1>"Ⅰ,_"</formula1>
    </dataValidation>
    <dataValidation type="list" allowBlank="1" showInputMessage="1" showErrorMessage="1" sqref="AQ67:AS67 AQ86:AS86">
      <formula1>"Ⅰ,Ⅱ,_"</formula1>
    </dataValidation>
    <dataValidation type="list" allowBlank="1" showInputMessage="1" showErrorMessage="1" sqref="AQ50 AD2:AD3 AH2:AH4">
      <formula1>"□,■"</formula1>
    </dataValidation>
    <dataValidation type="list" allowBlank="1" showInputMessage="1" showErrorMessage="1" sqref="AQ113:AS113">
      <formula1>"有,無,_"</formula1>
    </dataValidation>
  </dataValidations>
  <pageMargins left="0.59055118110236227" right="0.59055118110236227" top="0.39370078740157483" bottom="0.39370078740157483" header="0.51181102362204722" footer="0.51181102362204722"/>
  <pageSetup paperSize="9" scale="80" orientation="portrait" r:id="rId1"/>
  <headerFooter alignWithMargins="0"/>
  <rowBreaks count="2" manualBreakCount="2">
    <brk id="61" max="49" man="1"/>
    <brk id="104" max="4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症例追加</vt:lpstr>
      <vt:lpstr>症例追加!Print_Area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tayokota</dc:creator>
  <cp:lastModifiedBy>野村 千帆</cp:lastModifiedBy>
  <cp:lastPrinted>2014-03-25T11:38:58Z</cp:lastPrinted>
  <dcterms:created xsi:type="dcterms:W3CDTF">2010-03-08T06:36:45Z</dcterms:created>
  <dcterms:modified xsi:type="dcterms:W3CDTF">2019-02-06T06:54:59Z</dcterms:modified>
</cp:coreProperties>
</file>