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\chiken\home1\※個人データ\【大髙】\☆記録①\2025.10　研究費算定要領改正（負担軽減費の基準額7000円⇒10000円）\計算書雛型（本院・会津）\"/>
    </mc:Choice>
  </mc:AlternateContent>
  <xr:revisionPtr revIDLastSave="0" documentId="13_ncr:1_{0477C8E6-A36D-4945-A97E-AC11EBCE5045}" xr6:coauthVersionLast="47" xr6:coauthVersionMax="47" xr10:uidLastSave="{00000000-0000-0000-0000-000000000000}"/>
  <bookViews>
    <workbookView xWindow="450" yWindow="1320" windowWidth="22440" windowHeight="13980" xr2:uid="{00000000-000D-0000-FFFF-FFFF00000000}"/>
  </bookViews>
  <sheets>
    <sheet name="初回契約" sheetId="5" r:id="rId1"/>
  </sheets>
  <definedNames>
    <definedName name="_xlnm.Print_Area" localSheetId="0">初回契約!$A$1:$AP$140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91" i="5" l="1"/>
  <c r="K34" i="5" l="1"/>
  <c r="AE51" i="5"/>
  <c r="P51" i="5" s="1"/>
  <c r="P103" i="5" l="1"/>
  <c r="K102" i="5"/>
  <c r="L54" i="5" l="1"/>
  <c r="T49" i="5" l="1"/>
  <c r="T46" i="5"/>
  <c r="T44" i="5"/>
  <c r="P43" i="5"/>
  <c r="T42" i="5"/>
  <c r="T41" i="5"/>
  <c r="P40" i="5"/>
  <c r="T40" i="5" s="1"/>
  <c r="T43" i="5" l="1"/>
  <c r="BI116" i="5"/>
  <c r="BI115" i="5"/>
  <c r="C135" i="5" l="1"/>
  <c r="P115" i="5" l="1"/>
  <c r="AK132" i="5" l="1"/>
  <c r="AN132" i="5" s="1"/>
  <c r="X47" i="5" l="1"/>
  <c r="AK99" i="5"/>
  <c r="AK98" i="5"/>
  <c r="AN98" i="5" s="1"/>
  <c r="AK97" i="5"/>
  <c r="T51" i="5" l="1"/>
  <c r="AN99" i="5"/>
  <c r="X50" i="5" l="1"/>
  <c r="AM128" i="5"/>
  <c r="AO91" i="5"/>
  <c r="AM82" i="5"/>
  <c r="AM84" i="5"/>
  <c r="AA99" i="5" s="1"/>
  <c r="AA98" i="5"/>
  <c r="AM80" i="5"/>
  <c r="AA97" i="5"/>
  <c r="AO128" i="5" l="1"/>
  <c r="AO84" i="5"/>
  <c r="K139" i="5"/>
  <c r="AM50" i="5"/>
  <c r="AG50" i="5"/>
  <c r="AG47" i="5"/>
  <c r="AL45" i="5"/>
  <c r="AA48" i="5"/>
  <c r="AA46" i="5"/>
  <c r="E134" i="5"/>
  <c r="H134" i="5" s="1"/>
  <c r="P47" i="5" l="1"/>
  <c r="P50" i="5"/>
  <c r="AN113" i="5"/>
  <c r="T50" i="5" l="1"/>
  <c r="T47" i="5"/>
  <c r="AO82" i="5"/>
  <c r="AO80" i="5"/>
  <c r="P136" i="5"/>
  <c r="P135" i="5"/>
  <c r="AK96" i="5"/>
  <c r="AK95" i="5"/>
  <c r="AA96" i="5"/>
  <c r="AA95" i="5"/>
  <c r="P99" i="5"/>
  <c r="P98" i="5"/>
  <c r="P97" i="5"/>
  <c r="S97" i="5" s="1"/>
  <c r="P140" i="5" l="1"/>
  <c r="AA136" i="5" l="1"/>
  <c r="AA135" i="5"/>
  <c r="AA134" i="5"/>
  <c r="AA133" i="5"/>
  <c r="AA132" i="5"/>
  <c r="P132" i="5"/>
  <c r="S132" i="5" s="1"/>
  <c r="P134" i="5"/>
  <c r="P133" i="5"/>
  <c r="E132" i="5"/>
  <c r="H132" i="5" s="1"/>
  <c r="E136" i="5"/>
  <c r="E135" i="5"/>
  <c r="E133" i="5"/>
  <c r="AD136" i="5" l="1"/>
  <c r="S136" i="5"/>
  <c r="H136" i="5"/>
  <c r="AD135" i="5"/>
  <c r="S135" i="5"/>
  <c r="H135" i="5"/>
  <c r="AD134" i="5"/>
  <c r="S134" i="5"/>
  <c r="AD133" i="5"/>
  <c r="S133" i="5"/>
  <c r="H133" i="5"/>
  <c r="AD132" i="5"/>
  <c r="AN96" i="5"/>
  <c r="AN97" i="5"/>
  <c r="AD97" i="5"/>
  <c r="AD96" i="5"/>
  <c r="AD95" i="5"/>
  <c r="S99" i="5"/>
  <c r="S98" i="5"/>
  <c r="P96" i="5"/>
  <c r="S96" i="5" s="1"/>
  <c r="E95" i="5"/>
  <c r="H95" i="5" s="1"/>
  <c r="R101" i="5" s="1"/>
  <c r="R102" i="5" s="1"/>
  <c r="U103" i="5" s="1"/>
  <c r="W104" i="5" s="1"/>
  <c r="S105" i="5" s="1"/>
  <c r="P95" i="5"/>
  <c r="S95" i="5" s="1"/>
  <c r="E99" i="5"/>
  <c r="H99" i="5" s="1"/>
  <c r="E98" i="5"/>
  <c r="H98" i="5" s="1"/>
  <c r="E97" i="5"/>
  <c r="H97" i="5" s="1"/>
  <c r="E96" i="5"/>
  <c r="H96" i="5" s="1"/>
  <c r="AN95" i="5"/>
  <c r="AD99" i="5"/>
  <c r="AD98" i="5"/>
  <c r="AA8" i="5"/>
  <c r="R138" i="5" l="1"/>
  <c r="G103" i="5" l="1"/>
  <c r="R139" i="5"/>
  <c r="G140" i="5" s="1"/>
  <c r="Y140" i="5" s="1"/>
  <c r="P52" i="5" s="1"/>
  <c r="K104" i="5" l="1"/>
  <c r="T52" i="5"/>
  <c r="AB45" i="5"/>
  <c r="P45" i="5" s="1"/>
  <c r="P54" i="5" s="1"/>
  <c r="T45" i="5" l="1"/>
  <c r="T53" i="5"/>
  <c r="L55" i="5"/>
  <c r="L56" i="5" s="1"/>
  <c r="L57" i="5" l="1"/>
  <c r="L58" i="5" s="1"/>
  <c r="P55" i="5"/>
  <c r="P56" i="5" s="1"/>
  <c r="P57" i="5" l="1"/>
  <c r="P58" i="5" s="1"/>
  <c r="T56" i="5"/>
  <c r="T55" i="5"/>
  <c r="T54" i="5"/>
  <c r="T57" i="5" l="1"/>
  <c r="T58" i="5"/>
</calcChain>
</file>

<file path=xl/sharedStrings.xml><?xml version="1.0" encoding="utf-8"?>
<sst xmlns="http://schemas.openxmlformats.org/spreadsheetml/2006/main" count="487" uniqueCount="298">
  <si>
    <t>費　　　用</t>
    <rPh sb="0" eb="1">
      <t>ヒ</t>
    </rPh>
    <rPh sb="4" eb="5">
      <t>ヨウ</t>
    </rPh>
    <phoneticPr fontId="3"/>
  </si>
  <si>
    <t>直接経費</t>
    <rPh sb="0" eb="2">
      <t>チョクセツ</t>
    </rPh>
    <rPh sb="2" eb="4">
      <t>ケイヒ</t>
    </rPh>
    <phoneticPr fontId="3"/>
  </si>
  <si>
    <t>被験者負担軽減費</t>
  </si>
  <si>
    <t>直　接　経　費　計</t>
    <rPh sb="8" eb="9">
      <t>ケイ</t>
    </rPh>
    <phoneticPr fontId="3"/>
  </si>
  <si>
    <t>小　　　　　　　　計</t>
    <rPh sb="0" eb="1">
      <t>ショウ</t>
    </rPh>
    <rPh sb="9" eb="10">
      <t>ケイ</t>
    </rPh>
    <phoneticPr fontId="3"/>
  </si>
  <si>
    <t>消　　　費　　　税</t>
    <rPh sb="0" eb="1">
      <t>ケ</t>
    </rPh>
    <rPh sb="4" eb="5">
      <t>ヒ</t>
    </rPh>
    <rPh sb="8" eb="9">
      <t>ゼイ</t>
    </rPh>
    <phoneticPr fontId="3"/>
  </si>
  <si>
    <t>合　　　　　　　　計</t>
    <rPh sb="0" eb="1">
      <t>ゴウ</t>
    </rPh>
    <rPh sb="9" eb="10">
      <t>ケイ</t>
    </rPh>
    <phoneticPr fontId="3"/>
  </si>
  <si>
    <t>注）1</t>
    <rPh sb="0" eb="1">
      <t>チュウ</t>
    </rPh>
    <phoneticPr fontId="3"/>
  </si>
  <si>
    <t>積算段階
入力欄</t>
    <rPh sb="0" eb="2">
      <t>セキサン</t>
    </rPh>
    <rPh sb="2" eb="4">
      <t>ダンカイ</t>
    </rPh>
    <rPh sb="5" eb="8">
      <t>ニュウリョクラン</t>
    </rPh>
    <phoneticPr fontId="3"/>
  </si>
  <si>
    <t>軽度</t>
    <rPh sb="0" eb="2">
      <t>ケイド</t>
    </rPh>
    <phoneticPr fontId="3"/>
  </si>
  <si>
    <t>中等度</t>
    <rPh sb="0" eb="3">
      <t>チュウトウド</t>
    </rPh>
    <phoneticPr fontId="3"/>
  </si>
  <si>
    <t>外来</t>
    <rPh sb="0" eb="2">
      <t>ガイライ</t>
    </rPh>
    <phoneticPr fontId="3"/>
  </si>
  <si>
    <t>入院</t>
    <rPh sb="0" eb="2">
      <t>ニュウイン</t>
    </rPh>
    <phoneticPr fontId="3"/>
  </si>
  <si>
    <t>成人</t>
    <rPh sb="0" eb="2">
      <t>セイジン</t>
    </rPh>
    <phoneticPr fontId="3"/>
  </si>
  <si>
    <t>_</t>
  </si>
  <si>
    <t>円</t>
    <rPh sb="0" eb="1">
      <t>エン</t>
    </rPh>
    <phoneticPr fontId="3"/>
  </si>
  <si>
    <t>積　　算　　基　　礎</t>
    <rPh sb="0" eb="1">
      <t>セキ</t>
    </rPh>
    <rPh sb="3" eb="4">
      <t>ザン</t>
    </rPh>
    <rPh sb="6" eb="7">
      <t>モト</t>
    </rPh>
    <rPh sb="9" eb="10">
      <t>イシズエ</t>
    </rPh>
    <phoneticPr fontId="3"/>
  </si>
  <si>
    <t>)回×</t>
  </si>
  <si>
    <t>症例数（</t>
  </si>
  <si>
    <t>）例</t>
  </si>
  <si>
    <t>Ａ×３０％</t>
  </si>
  <si>
    <t>Ａ＋B</t>
  </si>
  <si>
    <t>整理番号</t>
    <rPh sb="0" eb="2">
      <t>セイリ</t>
    </rPh>
    <rPh sb="2" eb="4">
      <t>バンゴウ</t>
    </rPh>
    <phoneticPr fontId="2"/>
  </si>
  <si>
    <t>区分</t>
    <rPh sb="0" eb="2">
      <t>クブン</t>
    </rPh>
    <phoneticPr fontId="2"/>
  </si>
  <si>
    <t>治験</t>
    <rPh sb="0" eb="2">
      <t>チケン</t>
    </rPh>
    <phoneticPr fontId="2"/>
  </si>
  <si>
    <t>製造販売後臨床試験</t>
    <rPh sb="0" eb="2">
      <t>セイゾウ</t>
    </rPh>
    <rPh sb="2" eb="5">
      <t>ハンバイゴ</t>
    </rPh>
    <rPh sb="5" eb="7">
      <t>リンショウ</t>
    </rPh>
    <rPh sb="7" eb="9">
      <t>シケン</t>
    </rPh>
    <phoneticPr fontId="2"/>
  </si>
  <si>
    <t>医薬品</t>
    <rPh sb="0" eb="3">
      <t>イヤクヒン</t>
    </rPh>
    <phoneticPr fontId="2"/>
  </si>
  <si>
    <t>医療機器</t>
    <rPh sb="0" eb="2">
      <t>イリョウ</t>
    </rPh>
    <rPh sb="2" eb="4">
      <t>キキ</t>
    </rPh>
    <phoneticPr fontId="2"/>
  </si>
  <si>
    <t>西暦</t>
    <rPh sb="0" eb="2">
      <t>セイレキ</t>
    </rPh>
    <phoneticPr fontId="2"/>
  </si>
  <si>
    <t>治験依頼者</t>
    <rPh sb="0" eb="2">
      <t>チケン</t>
    </rPh>
    <rPh sb="2" eb="5">
      <t>イライシャ</t>
    </rPh>
    <phoneticPr fontId="2"/>
  </si>
  <si>
    <t>治験責任医師</t>
    <rPh sb="0" eb="2">
      <t>チケン</t>
    </rPh>
    <rPh sb="2" eb="4">
      <t>セキニン</t>
    </rPh>
    <rPh sb="4" eb="6">
      <t>イシ</t>
    </rPh>
    <phoneticPr fontId="2"/>
  </si>
  <si>
    <t>記</t>
    <rPh sb="0" eb="1">
      <t>キ</t>
    </rPh>
    <phoneticPr fontId="2"/>
  </si>
  <si>
    <t>被験薬の化学名
又は識別番号</t>
    <rPh sb="0" eb="1">
      <t>ヒ</t>
    </rPh>
    <rPh sb="1" eb="2">
      <t>シルシ</t>
    </rPh>
    <rPh sb="2" eb="3">
      <t>クスリ</t>
    </rPh>
    <rPh sb="4" eb="6">
      <t>カガク</t>
    </rPh>
    <rPh sb="6" eb="7">
      <t>メイ</t>
    </rPh>
    <rPh sb="8" eb="9">
      <t>マタ</t>
    </rPh>
    <rPh sb="10" eb="12">
      <t>シキベツ</t>
    </rPh>
    <rPh sb="12" eb="14">
      <t>バンゴウ</t>
    </rPh>
    <phoneticPr fontId="2"/>
  </si>
  <si>
    <t>治験実施計画書番号</t>
    <rPh sb="0" eb="2">
      <t>チケン</t>
    </rPh>
    <rPh sb="2" eb="4">
      <t>ジッシ</t>
    </rPh>
    <rPh sb="4" eb="7">
      <t>ケイカクショ</t>
    </rPh>
    <rPh sb="7" eb="9">
      <t>バンゴウ</t>
    </rPh>
    <phoneticPr fontId="2"/>
  </si>
  <si>
    <t>治験課題名</t>
    <rPh sb="0" eb="2">
      <t>チケン</t>
    </rPh>
    <rPh sb="2" eb="4">
      <t>カダイ</t>
    </rPh>
    <rPh sb="4" eb="5">
      <t>メイ</t>
    </rPh>
    <phoneticPr fontId="2"/>
  </si>
  <si>
    <t>（臨床試験研究費ポイント積算）</t>
    <rPh sb="1" eb="3">
      <t>リンショウ</t>
    </rPh>
    <rPh sb="3" eb="5">
      <t>シケン</t>
    </rPh>
    <rPh sb="5" eb="7">
      <t>ケンキュウ</t>
    </rPh>
    <rPh sb="7" eb="8">
      <t>ヒ</t>
    </rPh>
    <rPh sb="12" eb="14">
      <t>セキサン</t>
    </rPh>
    <phoneticPr fontId="3"/>
  </si>
  <si>
    <t>（研究費積算内訳）</t>
    <rPh sb="1" eb="4">
      <t>ケンキュウヒ</t>
    </rPh>
    <rPh sb="4" eb="6">
      <t>セキサン</t>
    </rPh>
    <rPh sb="6" eb="8">
      <t>ウチワケ</t>
    </rPh>
    <phoneticPr fontId="3"/>
  </si>
  <si>
    <t>□</t>
  </si>
  <si>
    <t>合計ポイント数×</t>
    <rPh sb="0" eb="2">
      <t>ゴウケイ</t>
    </rPh>
    <rPh sb="6" eb="7">
      <t>スウ</t>
    </rPh>
    <phoneticPr fontId="3"/>
  </si>
  <si>
    <t>下記の治験において、かかる研究費を以下のとおり算出いたしました。</t>
    <rPh sb="0" eb="2">
      <t>カキ</t>
    </rPh>
    <rPh sb="3" eb="5">
      <t>チケン</t>
    </rPh>
    <rPh sb="13" eb="16">
      <t>ケンキュウヒ</t>
    </rPh>
    <rPh sb="17" eb="19">
      <t>イカ</t>
    </rPh>
    <rPh sb="23" eb="25">
      <t>サンシュツ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</si>
  <si>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</si>
  <si>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備考</t>
    <rPh sb="0" eb="2">
      <t>ビコウ</t>
    </rPh>
    <phoneticPr fontId="2"/>
  </si>
  <si>
    <t>印</t>
    <rPh sb="0" eb="1">
      <t>イン</t>
    </rPh>
    <phoneticPr fontId="2"/>
  </si>
  <si>
    <t>治 験 研 究 費 計 算 書</t>
    <rPh sb="0" eb="1">
      <t>オサム</t>
    </rPh>
    <rPh sb="2" eb="3">
      <t>シルシ</t>
    </rPh>
    <rPh sb="4" eb="5">
      <t>ケン</t>
    </rPh>
    <rPh sb="6" eb="7">
      <t>キワム</t>
    </rPh>
    <rPh sb="8" eb="9">
      <t>ヒ</t>
    </rPh>
    <rPh sb="10" eb="11">
      <t>ケイ</t>
    </rPh>
    <rPh sb="12" eb="13">
      <t>ザン</t>
    </rPh>
    <rPh sb="14" eb="15">
      <t>ショ</t>
    </rPh>
    <phoneticPr fontId="3"/>
  </si>
  <si>
    <t>審　　査　　料</t>
    <phoneticPr fontId="3"/>
  </si>
  <si>
    <t>①</t>
    <phoneticPr fontId="3"/>
  </si>
  <si>
    <t>謝　　　　　金</t>
    <phoneticPr fontId="3"/>
  </si>
  <si>
    <t>②</t>
    <phoneticPr fontId="3"/>
  </si>
  <si>
    <t>旅　　　　　費</t>
    <phoneticPr fontId="3"/>
  </si>
  <si>
    <t>③</t>
    <phoneticPr fontId="3"/>
  </si>
  <si>
    <t>備　　品　　費</t>
    <phoneticPr fontId="3"/>
  </si>
  <si>
    <t>賃　　　　　金</t>
    <phoneticPr fontId="3"/>
  </si>
  <si>
    <t>事 務 管 理 費</t>
    <phoneticPr fontId="3"/>
  </si>
  <si>
    <t>治験薬管理費</t>
    <phoneticPr fontId="3"/>
  </si>
  <si>
    <t>Ａ</t>
    <phoneticPr fontId="3"/>
  </si>
  <si>
    <t>　間  接  経  費　</t>
    <phoneticPr fontId="3"/>
  </si>
  <si>
    <t>B</t>
    <phoneticPr fontId="3"/>
  </si>
  <si>
    <t>C</t>
    <phoneticPr fontId="3"/>
  </si>
  <si>
    <t>D</t>
    <phoneticPr fontId="3"/>
  </si>
  <si>
    <t>（C + D）</t>
    <phoneticPr fontId="3"/>
  </si>
  <si>
    <t>ウエイト</t>
    <phoneticPr fontId="3"/>
  </si>
  <si>
    <t>ポ　イ　ン　ト</t>
    <phoneticPr fontId="3"/>
  </si>
  <si>
    <t>A</t>
    <phoneticPr fontId="3"/>
  </si>
  <si>
    <t>　疾患の重篤度</t>
    <phoneticPr fontId="3"/>
  </si>
  <si>
    <t xml:space="preserve">　入院・外来の別 </t>
    <phoneticPr fontId="3"/>
  </si>
  <si>
    <t>　治験薬の投与の経路</t>
    <phoneticPr fontId="3"/>
  </si>
  <si>
    <t>　デザイン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</si>
  <si>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</si>
  <si>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</si>
  <si>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</si>
  <si>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</si>
  <si>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</si>
  <si>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</si>
  <si>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</si>
  <si>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</si>
  <si>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</si>
  <si>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（名　 称）</t>
    <rPh sb="1" eb="2">
      <t>ナ</t>
    </rPh>
    <rPh sb="4" eb="5">
      <t>ショウ</t>
    </rPh>
    <phoneticPr fontId="2"/>
  </si>
  <si>
    <t>（代表者）</t>
    <rPh sb="1" eb="4">
      <t>ダイヒョウシャ</t>
    </rPh>
    <phoneticPr fontId="2"/>
  </si>
  <si>
    <t>（診療科等）</t>
    <rPh sb="1" eb="4">
      <t>シンリョウカ</t>
    </rPh>
    <rPh sb="4" eb="5">
      <t>トウ</t>
    </rPh>
    <phoneticPr fontId="2"/>
  </si>
  <si>
    <t>Ⅰ(ウエイト×1)</t>
    <phoneticPr fontId="3"/>
  </si>
  <si>
    <t>30枚以内</t>
    <rPh sb="2" eb="3">
      <t>マイ</t>
    </rPh>
    <rPh sb="3" eb="5">
      <t>イナイ</t>
    </rPh>
    <phoneticPr fontId="3"/>
  </si>
  <si>
    <t>31～50枚</t>
    <rPh sb="5" eb="6">
      <t>マイ</t>
    </rPh>
    <phoneticPr fontId="3"/>
  </si>
  <si>
    <t>51枚以上</t>
    <rPh sb="2" eb="3">
      <t>マイ</t>
    </rPh>
    <rPh sb="3" eb="5">
      <t>イジョウ</t>
    </rPh>
    <phoneticPr fontId="3"/>
  </si>
  <si>
    <t>　治験薬製造承認の状況</t>
    <rPh sb="1" eb="4">
      <t>チケンヤク</t>
    </rPh>
    <rPh sb="4" eb="6">
      <t>セイゾウ</t>
    </rPh>
    <rPh sb="6" eb="8">
      <t>ショウニン</t>
    </rPh>
    <rPh sb="9" eb="11">
      <t>ジョウキョウ</t>
    </rPh>
    <phoneticPr fontId="3"/>
  </si>
  <si>
    <t>　併用薬の使用</t>
    <rPh sb="1" eb="3">
      <t>ヘイヨウ</t>
    </rPh>
    <rPh sb="3" eb="4">
      <t>ヤク</t>
    </rPh>
    <rPh sb="5" eb="7">
      <t>シヨウ</t>
    </rPh>
    <phoneticPr fontId="3"/>
  </si>
  <si>
    <t>　被験者層</t>
    <rPh sb="1" eb="4">
      <t>ヒケンシャ</t>
    </rPh>
    <rPh sb="4" eb="5">
      <t>ソウ</t>
    </rPh>
    <phoneticPr fontId="3"/>
  </si>
  <si>
    <t>　チェックポイントの経過観察回数</t>
    <rPh sb="10" eb="12">
      <t>ケイカ</t>
    </rPh>
    <rPh sb="12" eb="14">
      <t>カンサツ</t>
    </rPh>
    <rPh sb="14" eb="16">
      <t>カイスウ</t>
    </rPh>
    <phoneticPr fontId="3"/>
  </si>
  <si>
    <t>　臨床症状観察項目数</t>
    <rPh sb="1" eb="3">
      <t>リンショウ</t>
    </rPh>
    <rPh sb="3" eb="5">
      <t>ショウジョウ</t>
    </rPh>
    <rPh sb="5" eb="7">
      <t>カンサツ</t>
    </rPh>
    <rPh sb="7" eb="10">
      <t>コウモクスウ</t>
    </rPh>
    <phoneticPr fontId="3"/>
  </si>
  <si>
    <t>　侵襲的機能検査及び画像診断回数</t>
    <rPh sb="1" eb="3">
      <t>シンシュウ</t>
    </rPh>
    <rPh sb="3" eb="4">
      <t>テキ</t>
    </rPh>
    <rPh sb="4" eb="6">
      <t>キノウ</t>
    </rPh>
    <rPh sb="6" eb="8">
      <t>ケンサ</t>
    </rPh>
    <rPh sb="8" eb="9">
      <t>オヨ</t>
    </rPh>
    <rPh sb="10" eb="12">
      <t>ガゾウ</t>
    </rPh>
    <rPh sb="12" eb="14">
      <t>シンダン</t>
    </rPh>
    <rPh sb="14" eb="16">
      <t>カイスウ</t>
    </rPh>
    <phoneticPr fontId="3"/>
  </si>
  <si>
    <t>　特殊検査のための検体採取回数</t>
    <rPh sb="1" eb="3">
      <t>トクシュ</t>
    </rPh>
    <rPh sb="3" eb="5">
      <t>ケンサ</t>
    </rPh>
    <rPh sb="9" eb="11">
      <t>ケンタイ</t>
    </rPh>
    <rPh sb="11" eb="13">
      <t>サイシュ</t>
    </rPh>
    <rPh sb="13" eb="15">
      <t>カイスウ</t>
    </rPh>
    <phoneticPr fontId="3"/>
  </si>
  <si>
    <t>　生検回数</t>
    <rPh sb="1" eb="3">
      <t>セイケン</t>
    </rPh>
    <rPh sb="3" eb="5">
      <t>カイスウ</t>
    </rPh>
    <phoneticPr fontId="3"/>
  </si>
  <si>
    <t>　症例発表</t>
    <rPh sb="1" eb="3">
      <t>ショウレイ</t>
    </rPh>
    <rPh sb="3" eb="5">
      <t>ハッピョウ</t>
    </rPh>
    <phoneticPr fontId="3"/>
  </si>
  <si>
    <t>　承認申請に使用される文書等の作成</t>
    <rPh sb="1" eb="3">
      <t>ショウニン</t>
    </rPh>
    <rPh sb="3" eb="5">
      <t>シンセイ</t>
    </rPh>
    <rPh sb="6" eb="8">
      <t>シヨウ</t>
    </rPh>
    <rPh sb="11" eb="13">
      <t>ブンショ</t>
    </rPh>
    <rPh sb="13" eb="14">
      <t>トウ</t>
    </rPh>
    <rPh sb="15" eb="17">
      <t>サクセイ</t>
    </rPh>
    <phoneticPr fontId="3"/>
  </si>
  <si>
    <t>　相の種類</t>
    <rPh sb="1" eb="2">
      <t>ソウ</t>
    </rPh>
    <rPh sb="3" eb="5">
      <t>シュルイ</t>
    </rPh>
    <phoneticPr fontId="3"/>
  </si>
  <si>
    <t>未承認</t>
    <rPh sb="0" eb="3">
      <t>ミショウニン</t>
    </rPh>
    <phoneticPr fontId="3"/>
  </si>
  <si>
    <t>　プラセボの使用</t>
    <rPh sb="6" eb="8">
      <t>シヨウ</t>
    </rPh>
    <phoneticPr fontId="3"/>
  </si>
  <si>
    <t>使用</t>
    <rPh sb="0" eb="2">
      <t>シヨウ</t>
    </rPh>
    <phoneticPr fontId="3"/>
  </si>
  <si>
    <t>全面禁止</t>
    <rPh sb="0" eb="2">
      <t>ゼンメン</t>
    </rPh>
    <rPh sb="2" eb="4">
      <t>キンシ</t>
    </rPh>
    <phoneticPr fontId="3"/>
  </si>
  <si>
    <t>19以下</t>
    <rPh sb="2" eb="4">
      <t>イカ</t>
    </rPh>
    <phoneticPr fontId="3"/>
  </si>
  <si>
    <t>30以上</t>
    <rPh sb="2" eb="4">
      <t>イジョウ</t>
    </rPh>
    <phoneticPr fontId="3"/>
  </si>
  <si>
    <t>4以下</t>
    <rPh sb="1" eb="3">
      <t>イカ</t>
    </rPh>
    <phoneticPr fontId="3"/>
  </si>
  <si>
    <t>10以上</t>
    <rPh sb="2" eb="4">
      <t>イジョウ</t>
    </rPh>
    <phoneticPr fontId="3"/>
  </si>
  <si>
    <t>　一般検査＋非侵襲的機能検査
　及び画像診断項目数</t>
    <rPh sb="1" eb="3">
      <t>イッパン</t>
    </rPh>
    <rPh sb="3" eb="5">
      <t>ケンサ</t>
    </rPh>
    <rPh sb="6" eb="7">
      <t>ヒ</t>
    </rPh>
    <rPh sb="7" eb="9">
      <t>シンシュウ</t>
    </rPh>
    <rPh sb="9" eb="10">
      <t>テキ</t>
    </rPh>
    <rPh sb="10" eb="12">
      <t>キノウ</t>
    </rPh>
    <rPh sb="12" eb="14">
      <t>ケンサ</t>
    </rPh>
    <rPh sb="16" eb="17">
      <t>オヨ</t>
    </rPh>
    <rPh sb="18" eb="20">
      <t>ガゾウ</t>
    </rPh>
    <rPh sb="20" eb="22">
      <t>シンダン</t>
    </rPh>
    <rPh sb="22" eb="25">
      <t>コウモクスウ</t>
    </rPh>
    <phoneticPr fontId="3"/>
  </si>
  <si>
    <t>重症・重篤</t>
    <rPh sb="0" eb="2">
      <t>ジュウショウ</t>
    </rPh>
    <rPh sb="3" eb="5">
      <t>ジュウトク</t>
    </rPh>
    <phoneticPr fontId="3"/>
  </si>
  <si>
    <t>他の適応に
国内で承認</t>
    <rPh sb="0" eb="1">
      <t>タ</t>
    </rPh>
    <rPh sb="2" eb="4">
      <t>テキオウ</t>
    </rPh>
    <rPh sb="6" eb="8">
      <t>コクナイ</t>
    </rPh>
    <rPh sb="9" eb="11">
      <t>ショウニン</t>
    </rPh>
    <phoneticPr fontId="3"/>
  </si>
  <si>
    <t>同一適応に
欧米で承認</t>
    <rPh sb="0" eb="2">
      <t>ドウイツ</t>
    </rPh>
    <rPh sb="2" eb="4">
      <t>テキオウ</t>
    </rPh>
    <rPh sb="6" eb="8">
      <t>オウベイ</t>
    </rPh>
    <rPh sb="9" eb="11">
      <t>ショウニン</t>
    </rPh>
    <phoneticPr fontId="3"/>
  </si>
  <si>
    <t>小児、</t>
    <rPh sb="0" eb="2">
      <t>ショウニ</t>
    </rPh>
    <phoneticPr fontId="3"/>
  </si>
  <si>
    <t>乳児、新生児</t>
    <rPh sb="0" eb="2">
      <t>ニュウジ</t>
    </rPh>
    <rPh sb="3" eb="6">
      <t>シンセイジ</t>
    </rPh>
    <phoneticPr fontId="3"/>
  </si>
  <si>
    <t>単盲検</t>
    <rPh sb="0" eb="1">
      <t>タン</t>
    </rPh>
    <rPh sb="1" eb="3">
      <t>モウケン</t>
    </rPh>
    <phoneticPr fontId="3"/>
  </si>
  <si>
    <t>二重盲検</t>
    <rPh sb="0" eb="2">
      <t>ニジュウ</t>
    </rPh>
    <rPh sb="2" eb="4">
      <t>モウケン</t>
    </rPh>
    <phoneticPr fontId="3"/>
  </si>
  <si>
    <t>同効薬でも
不変使用可</t>
    <rPh sb="0" eb="1">
      <t>ドウ</t>
    </rPh>
    <rPh sb="1" eb="2">
      <t>コウ</t>
    </rPh>
    <rPh sb="2" eb="3">
      <t>クスリ</t>
    </rPh>
    <rPh sb="6" eb="8">
      <t>フヘン</t>
    </rPh>
    <rPh sb="8" eb="11">
      <t>シヨウカ</t>
    </rPh>
    <phoneticPr fontId="3"/>
  </si>
  <si>
    <t>同効薬のみ禁止</t>
    <rPh sb="0" eb="1">
      <t>ドウ</t>
    </rPh>
    <rPh sb="1" eb="2">
      <t>コウ</t>
    </rPh>
    <rPh sb="2" eb="3">
      <t>クスリ</t>
    </rPh>
    <rPh sb="5" eb="7">
      <t>キンシ</t>
    </rPh>
    <phoneticPr fontId="3"/>
  </si>
  <si>
    <t>皮下・筋注</t>
    <rPh sb="0" eb="2">
      <t>ヒカ</t>
    </rPh>
    <rPh sb="3" eb="5">
      <t>キンチュウ</t>
    </rPh>
    <phoneticPr fontId="3"/>
  </si>
  <si>
    <t>静注・特殊</t>
    <rPh sb="0" eb="1">
      <t>セイ</t>
    </rPh>
    <rPh sb="1" eb="2">
      <t>チュウ</t>
    </rPh>
    <rPh sb="3" eb="5">
      <t>トクシュ</t>
    </rPh>
    <phoneticPr fontId="3"/>
  </si>
  <si>
    <t>49以下</t>
    <rPh sb="2" eb="4">
      <t>イカ</t>
    </rPh>
    <phoneticPr fontId="3"/>
  </si>
  <si>
    <t>100以上</t>
    <rPh sb="3" eb="5">
      <t>イジョウ</t>
    </rPh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</si>
  <si>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</si>
  <si>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</si>
  <si>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</si>
  <si>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</si>
  <si>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</si>
  <si>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Ⅱ(ウエイト×3)</t>
    <phoneticPr fontId="3"/>
  </si>
  <si>
    <t>Ⅲ(ウエイト×5)</t>
    <phoneticPr fontId="3"/>
  </si>
  <si>
    <t>Ⅳ(ウエイト
×実数)</t>
    <rPh sb="8" eb="10">
      <t>ジッスウ</t>
    </rPh>
    <phoneticPr fontId="3"/>
  </si>
  <si>
    <t>Ⅱ相/Ⅲ相</t>
    <rPh sb="1" eb="2">
      <t>ソウ</t>
    </rPh>
    <rPh sb="4" eb="5">
      <t>ソウ</t>
    </rPh>
    <phoneticPr fontId="3"/>
  </si>
  <si>
    <t>Ⅰ相</t>
    <rPh sb="1" eb="2">
      <t>ソウ</t>
    </rPh>
    <phoneticPr fontId="3"/>
  </si>
  <si>
    <t>5～24週</t>
    <rPh sb="4" eb="5">
      <t>シュウ</t>
    </rPh>
    <phoneticPr fontId="3"/>
  </si>
  <si>
    <t>（</t>
    <phoneticPr fontId="3"/>
  </si>
  <si>
    <t>回</t>
    <rPh sb="0" eb="1">
      <t>カイ</t>
    </rPh>
    <phoneticPr fontId="3"/>
  </si>
  <si>
    <t>上記基準表による算定結果（ウエイト×当該区分のポイント）</t>
    <rPh sb="0" eb="2">
      <t>ジョウキ</t>
    </rPh>
    <rPh sb="2" eb="4">
      <t>キジュン</t>
    </rPh>
    <rPh sb="4" eb="5">
      <t>ヒョウ</t>
    </rPh>
    <rPh sb="8" eb="10">
      <t>サンテイ</t>
    </rPh>
    <rPh sb="10" eb="12">
      <t>ケッカ</t>
    </rPh>
    <rPh sb="18" eb="20">
      <t>トウガイ</t>
    </rPh>
    <rPh sb="20" eb="22">
      <t>クブン</t>
    </rPh>
    <phoneticPr fontId="2"/>
  </si>
  <si>
    <t>A</t>
    <phoneticPr fontId="2"/>
  </si>
  <si>
    <t>：</t>
    <phoneticPr fontId="2"/>
  </si>
  <si>
    <t>×</t>
    <phoneticPr fontId="2"/>
  </si>
  <si>
    <t>＝</t>
    <phoneticPr fontId="3"/>
  </si>
  <si>
    <t>＝</t>
    <phoneticPr fontId="2"/>
  </si>
  <si>
    <t>E</t>
    <phoneticPr fontId="2"/>
  </si>
  <si>
    <t>I</t>
    <phoneticPr fontId="2"/>
  </si>
  <si>
    <t>M</t>
    <phoneticPr fontId="2"/>
  </si>
  <si>
    <t>B</t>
    <phoneticPr fontId="2"/>
  </si>
  <si>
    <t>F</t>
    <phoneticPr fontId="2"/>
  </si>
  <si>
    <t>J</t>
    <phoneticPr fontId="2"/>
  </si>
  <si>
    <t>C</t>
    <phoneticPr fontId="2"/>
  </si>
  <si>
    <t>G</t>
    <phoneticPr fontId="2"/>
  </si>
  <si>
    <t>K</t>
    <phoneticPr fontId="2"/>
  </si>
  <si>
    <t>H</t>
    <phoneticPr fontId="2"/>
  </si>
  <si>
    <t>L</t>
    <phoneticPr fontId="2"/>
  </si>
  <si>
    <t>D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</si>
  <si>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</si>
  <si>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</si>
  <si>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</si>
  <si>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</si>
  <si>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</si>
  <si>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円＝</t>
    <rPh sb="0" eb="1">
      <t>エン</t>
    </rPh>
    <phoneticPr fontId="3"/>
  </si>
  <si>
    <t xml:space="preserve"> 成人（高齢者、
 肝・腎障害等）</t>
    <rPh sb="1" eb="3">
      <t>セイジン</t>
    </rPh>
    <rPh sb="4" eb="7">
      <t>コウレイシャ</t>
    </rPh>
    <rPh sb="10" eb="11">
      <t>カン</t>
    </rPh>
    <rPh sb="12" eb="15">
      <t>ジンショウガイ</t>
    </rPh>
    <rPh sb="15" eb="16">
      <t>トウ</t>
    </rPh>
    <phoneticPr fontId="3"/>
  </si>
  <si>
    <t>:</t>
    <phoneticPr fontId="3"/>
  </si>
  <si>
    <t xml:space="preserve"> モニタリング費、監査費については別計算となります。（別紙「モニタリング・監査費算出方法について」参照）</t>
    <rPh sb="7" eb="8">
      <t>ヒ</t>
    </rPh>
    <rPh sb="9" eb="11">
      <t>カンサ</t>
    </rPh>
    <rPh sb="11" eb="12">
      <t>ヒ</t>
    </rPh>
    <rPh sb="17" eb="18">
      <t>ベツ</t>
    </rPh>
    <rPh sb="18" eb="20">
      <t>ケイサン</t>
    </rPh>
    <phoneticPr fontId="3"/>
  </si>
  <si>
    <t>ＳＭＯの有無</t>
    <rPh sb="4" eb="6">
      <t>ウム</t>
    </rPh>
    <phoneticPr fontId="2"/>
  </si>
  <si>
    <t>　治験薬の剤型</t>
    <rPh sb="1" eb="4">
      <t>チケンヤク</t>
    </rPh>
    <rPh sb="5" eb="6">
      <t>ザイ</t>
    </rPh>
    <rPh sb="6" eb="7">
      <t>ケイ</t>
    </rPh>
    <phoneticPr fontId="3"/>
  </si>
  <si>
    <t>　デザイン</t>
    <phoneticPr fontId="3"/>
  </si>
  <si>
    <t>　投与期間</t>
    <rPh sb="1" eb="3">
      <t>トウヨ</t>
    </rPh>
    <rPh sb="3" eb="5">
      <t>キカン</t>
    </rPh>
    <phoneticPr fontId="3"/>
  </si>
  <si>
    <t>　調剤及び出庫回数</t>
    <rPh sb="1" eb="3">
      <t>チョウザイ</t>
    </rPh>
    <rPh sb="3" eb="4">
      <t>オヨ</t>
    </rPh>
    <rPh sb="5" eb="7">
      <t>シュッコ</t>
    </rPh>
    <rPh sb="7" eb="9">
      <t>カイスウ</t>
    </rPh>
    <phoneticPr fontId="3"/>
  </si>
  <si>
    <t>　保存状況</t>
    <rPh sb="1" eb="3">
      <t>ホゾン</t>
    </rPh>
    <rPh sb="3" eb="5">
      <t>ジョウキョウ</t>
    </rPh>
    <phoneticPr fontId="3"/>
  </si>
  <si>
    <t>　単相か複相か</t>
    <rPh sb="1" eb="3">
      <t>タンソウ</t>
    </rPh>
    <rPh sb="4" eb="6">
      <t>フクソウ</t>
    </rPh>
    <phoneticPr fontId="3"/>
  </si>
  <si>
    <t>　単科か複数科か</t>
    <rPh sb="1" eb="3">
      <t>タンカ</t>
    </rPh>
    <rPh sb="4" eb="6">
      <t>フクスウ</t>
    </rPh>
    <rPh sb="6" eb="7">
      <t>カ</t>
    </rPh>
    <phoneticPr fontId="3"/>
  </si>
  <si>
    <t>　同一治療薬での対象疾患の数</t>
    <rPh sb="1" eb="3">
      <t>ドウイツ</t>
    </rPh>
    <rPh sb="3" eb="6">
      <t>チリョウヤク</t>
    </rPh>
    <rPh sb="8" eb="10">
      <t>タイショウ</t>
    </rPh>
    <rPh sb="10" eb="12">
      <t>シッカン</t>
    </rPh>
    <rPh sb="13" eb="14">
      <t>カズ</t>
    </rPh>
    <phoneticPr fontId="3"/>
  </si>
  <si>
    <t>　ウォッシュアウト時のプラセボの使用</t>
    <rPh sb="9" eb="10">
      <t>ジ</t>
    </rPh>
    <rPh sb="16" eb="18">
      <t>シヨウ</t>
    </rPh>
    <phoneticPr fontId="3"/>
  </si>
  <si>
    <t>　特殊説明文書等の添付</t>
    <rPh sb="1" eb="3">
      <t>トクシュ</t>
    </rPh>
    <rPh sb="3" eb="5">
      <t>セツメイ</t>
    </rPh>
    <rPh sb="5" eb="7">
      <t>ブンショ</t>
    </rPh>
    <rPh sb="7" eb="8">
      <t>トウ</t>
    </rPh>
    <rPh sb="9" eb="11">
      <t>テンプ</t>
    </rPh>
    <phoneticPr fontId="3"/>
  </si>
  <si>
    <t>　併用薬の交付</t>
    <rPh sb="1" eb="3">
      <t>ヘイヨウ</t>
    </rPh>
    <rPh sb="3" eb="4">
      <t>ヤク</t>
    </rPh>
    <rPh sb="5" eb="7">
      <t>コウフ</t>
    </rPh>
    <phoneticPr fontId="3"/>
  </si>
  <si>
    <t>　併用適用時の併用薬チェック</t>
    <rPh sb="1" eb="3">
      <t>ヘイヨウ</t>
    </rPh>
    <rPh sb="3" eb="5">
      <t>テキヨウ</t>
    </rPh>
    <rPh sb="5" eb="6">
      <t>ジ</t>
    </rPh>
    <rPh sb="7" eb="9">
      <t>ヘイヨウ</t>
    </rPh>
    <rPh sb="9" eb="10">
      <t>ヤク</t>
    </rPh>
    <phoneticPr fontId="3"/>
  </si>
  <si>
    <t>　請求医のチェック</t>
    <rPh sb="1" eb="3">
      <t>セイキュウ</t>
    </rPh>
    <rPh sb="3" eb="4">
      <t>イ</t>
    </rPh>
    <phoneticPr fontId="3"/>
  </si>
  <si>
    <t>　治験薬規格数</t>
    <rPh sb="1" eb="4">
      <t>チケンヤク</t>
    </rPh>
    <rPh sb="4" eb="6">
      <t>キカク</t>
    </rPh>
    <rPh sb="6" eb="7">
      <t>スウ</t>
    </rPh>
    <phoneticPr fontId="3"/>
  </si>
  <si>
    <t>Ⅱ(ウエイト×2)</t>
    <phoneticPr fontId="3"/>
  </si>
  <si>
    <t>Ⅲ(ウエイト×3)</t>
    <phoneticPr fontId="3"/>
  </si>
  <si>
    <t>内服</t>
    <rPh sb="0" eb="2">
      <t>ナイフク</t>
    </rPh>
    <phoneticPr fontId="3"/>
  </si>
  <si>
    <t>外用</t>
    <rPh sb="0" eb="2">
      <t>ガイヨウ</t>
    </rPh>
    <phoneticPr fontId="3"/>
  </si>
  <si>
    <t>注射</t>
    <rPh sb="0" eb="2">
      <t>チュウシャ</t>
    </rPh>
    <phoneticPr fontId="3"/>
  </si>
  <si>
    <t>4週間以内</t>
    <rPh sb="1" eb="2">
      <t>シュウ</t>
    </rPh>
    <rPh sb="2" eb="3">
      <t>カン</t>
    </rPh>
    <rPh sb="3" eb="5">
      <t>イナイ</t>
    </rPh>
    <phoneticPr fontId="3"/>
  </si>
  <si>
    <t>単回</t>
    <rPh sb="0" eb="1">
      <t>タン</t>
    </rPh>
    <rPh sb="1" eb="2">
      <t>カイ</t>
    </rPh>
    <phoneticPr fontId="3"/>
  </si>
  <si>
    <t>5回以下</t>
    <rPh sb="1" eb="2">
      <t>カイ</t>
    </rPh>
    <rPh sb="2" eb="4">
      <t>イカ</t>
    </rPh>
    <phoneticPr fontId="3"/>
  </si>
  <si>
    <t>6回以上</t>
    <rPh sb="1" eb="2">
      <t>カイ</t>
    </rPh>
    <rPh sb="2" eb="4">
      <t>イジョウ</t>
    </rPh>
    <phoneticPr fontId="3"/>
  </si>
  <si>
    <t>室温</t>
    <rPh sb="0" eb="2">
      <t>シツオン</t>
    </rPh>
    <phoneticPr fontId="3"/>
  </si>
  <si>
    <t>冷所又は遮光</t>
    <rPh sb="0" eb="2">
      <t>レイショ</t>
    </rPh>
    <rPh sb="2" eb="3">
      <t>マタ</t>
    </rPh>
    <rPh sb="4" eb="6">
      <t>シャコウ</t>
    </rPh>
    <phoneticPr fontId="3"/>
  </si>
  <si>
    <t>冷所及び遮光</t>
    <rPh sb="0" eb="2">
      <t>レイショ</t>
    </rPh>
    <rPh sb="2" eb="3">
      <t>オヨ</t>
    </rPh>
    <rPh sb="4" eb="6">
      <t>シャコウ</t>
    </rPh>
    <phoneticPr fontId="3"/>
  </si>
  <si>
    <t>2つの相同時</t>
    <rPh sb="3" eb="4">
      <t>ソウ</t>
    </rPh>
    <rPh sb="4" eb="6">
      <t>ドウジ</t>
    </rPh>
    <phoneticPr fontId="3"/>
  </si>
  <si>
    <t>3つ以上</t>
    <rPh sb="2" eb="4">
      <t>イジョウ</t>
    </rPh>
    <phoneticPr fontId="3"/>
  </si>
  <si>
    <t>2科</t>
    <rPh sb="1" eb="2">
      <t>カ</t>
    </rPh>
    <phoneticPr fontId="3"/>
  </si>
  <si>
    <t>3科以上</t>
    <rPh sb="1" eb="2">
      <t>カ</t>
    </rPh>
    <rPh sb="2" eb="4">
      <t>イジョウ</t>
    </rPh>
    <phoneticPr fontId="3"/>
  </si>
  <si>
    <t>有</t>
    <rPh sb="0" eb="1">
      <t>ア</t>
    </rPh>
    <phoneticPr fontId="3"/>
  </si>
  <si>
    <t>毒・劇薬（予定）</t>
    <rPh sb="0" eb="1">
      <t>ドク</t>
    </rPh>
    <rPh sb="2" eb="4">
      <t>ゲキヤク</t>
    </rPh>
    <rPh sb="5" eb="7">
      <t>ヨテイ</t>
    </rPh>
    <phoneticPr fontId="3"/>
  </si>
  <si>
    <t>向精神薬・麻薬</t>
    <rPh sb="0" eb="4">
      <t>コウセイシンヤク</t>
    </rPh>
    <rPh sb="5" eb="7">
      <t>マヤク</t>
    </rPh>
    <phoneticPr fontId="3"/>
  </si>
  <si>
    <t>1種</t>
    <rPh sb="1" eb="2">
      <t>シュ</t>
    </rPh>
    <phoneticPr fontId="3"/>
  </si>
  <si>
    <t>2種</t>
    <rPh sb="1" eb="2">
      <t>シュ</t>
    </rPh>
    <phoneticPr fontId="3"/>
  </si>
  <si>
    <t>3種以上</t>
    <rPh sb="1" eb="2">
      <t>シュ</t>
    </rPh>
    <rPh sb="2" eb="4">
      <t>イジョウ</t>
    </rPh>
    <phoneticPr fontId="3"/>
  </si>
  <si>
    <t>2名以下</t>
    <rPh sb="1" eb="2">
      <t>メイ</t>
    </rPh>
    <rPh sb="2" eb="4">
      <t>イカ</t>
    </rPh>
    <phoneticPr fontId="3"/>
  </si>
  <si>
    <t>3～5名</t>
    <rPh sb="3" eb="4">
      <t>メイ</t>
    </rPh>
    <phoneticPr fontId="3"/>
  </si>
  <si>
    <t>6名以上</t>
    <rPh sb="1" eb="2">
      <t>メイ</t>
    </rPh>
    <rPh sb="2" eb="4">
      <t>イジョウ</t>
    </rPh>
    <phoneticPr fontId="3"/>
  </si>
  <si>
    <t>3以上</t>
    <rPh sb="1" eb="3">
      <t>イジョウ</t>
    </rPh>
    <phoneticPr fontId="3"/>
  </si>
  <si>
    <t>⑤</t>
    <phoneticPr fontId="3"/>
  </si>
  <si>
    <t>⑥</t>
    <phoneticPr fontId="3"/>
  </si>
  <si>
    <t>⑦</t>
    <phoneticPr fontId="3"/>
  </si>
  <si>
    <t>⑨</t>
    <phoneticPr fontId="3"/>
  </si>
  <si>
    <t>臨床試験研究費</t>
    <rPh sb="0" eb="2">
      <t>リンショウ</t>
    </rPh>
    <rPh sb="2" eb="4">
      <t>シケン</t>
    </rPh>
    <rPh sb="4" eb="7">
      <t>ケンキュウヒ</t>
    </rPh>
    <phoneticPr fontId="3"/>
  </si>
  <si>
    <t>予想される研究費</t>
    <rPh sb="0" eb="2">
      <t>ヨソウ</t>
    </rPh>
    <rPh sb="5" eb="8">
      <t>ケンキュウヒ</t>
    </rPh>
    <phoneticPr fontId="2"/>
  </si>
  <si>
    <t>VISIT単価（</t>
    <rPh sb="5" eb="7">
      <t>タンカ</t>
    </rPh>
    <phoneticPr fontId="3"/>
  </si>
  <si>
    <t>　治験薬の種目</t>
    <rPh sb="1" eb="4">
      <t>チケンヤク</t>
    </rPh>
    <rPh sb="5" eb="7">
      <t>シュモク</t>
    </rPh>
    <phoneticPr fontId="3"/>
  </si>
  <si>
    <t>　治験期間（1ヶ月単位）</t>
    <rPh sb="1" eb="3">
      <t>チケン</t>
    </rPh>
    <rPh sb="3" eb="5">
      <t>キカン</t>
    </rPh>
    <rPh sb="8" eb="9">
      <t>ゲツ</t>
    </rPh>
    <rPh sb="9" eb="11">
      <t>タンイ</t>
    </rPh>
    <phoneticPr fontId="3"/>
  </si>
  <si>
    <t>×症例数</t>
    <rPh sb="1" eb="4">
      <t>ショウレイスウ</t>
    </rPh>
    <phoneticPr fontId="3"/>
  </si>
  <si>
    <t>治験薬管理費</t>
    <rPh sb="0" eb="3">
      <t>チケンヤク</t>
    </rPh>
    <rPh sb="3" eb="6">
      <t>カンリヒ</t>
    </rPh>
    <phoneticPr fontId="3"/>
  </si>
  <si>
    <t>）</t>
    <phoneticPr fontId="3"/>
  </si>
  <si>
    <t>1年目150,000 、2年目以降100,000</t>
    <rPh sb="1" eb="3">
      <t>ネンメ</t>
    </rPh>
    <rPh sb="13" eb="15">
      <t>ネンメ</t>
    </rPh>
    <rPh sb="15" eb="17">
      <t>イコウ</t>
    </rPh>
    <phoneticPr fontId="3"/>
  </si>
  <si>
    <t>)例</t>
    <rPh sb="1" eb="2">
      <t>レイ</t>
    </rPh>
    <phoneticPr fontId="3"/>
  </si>
  <si>
    <t>実施症例数</t>
    <rPh sb="0" eb="2">
      <t>ジッシ</t>
    </rPh>
    <rPh sb="2" eb="5">
      <t>ショウレイスウ</t>
    </rPh>
    <phoneticPr fontId="3"/>
  </si>
  <si>
    <t>例</t>
    <rPh sb="0" eb="1">
      <t>レイ</t>
    </rPh>
    <phoneticPr fontId="3"/>
  </si>
  <si>
    <t>研究準備費</t>
    <rPh sb="0" eb="2">
      <t>ケンキュウ</t>
    </rPh>
    <rPh sb="2" eb="5">
      <t>ジュンビヒ</t>
    </rPh>
    <phoneticPr fontId="3"/>
  </si>
  <si>
    <t>④</t>
    <phoneticPr fontId="3"/>
  </si>
  <si>
    <t>⑧</t>
    <phoneticPr fontId="3"/>
  </si>
  <si>
    <t>⑩</t>
    <phoneticPr fontId="3"/>
  </si>
  <si>
    <t>⑪</t>
    <phoneticPr fontId="3"/>
  </si>
  <si>
    <t>観察期脱落費</t>
    <rPh sb="0" eb="2">
      <t>カンサツ</t>
    </rPh>
    <rPh sb="2" eb="3">
      <t>キ</t>
    </rPh>
    <rPh sb="3" eb="5">
      <t>ダツラク</t>
    </rPh>
    <rPh sb="5" eb="6">
      <t>ヒ</t>
    </rPh>
    <phoneticPr fontId="3"/>
  </si>
  <si>
    <t>)例</t>
    <rPh sb="1" eb="2">
      <t>レイ</t>
    </rPh>
    <phoneticPr fontId="2"/>
  </si>
  <si>
    <t>)回×（</t>
    <phoneticPr fontId="2"/>
  </si>
  <si>
    <t>)ヶ月</t>
    <rPh sb="2" eb="3">
      <t>ゲツ</t>
    </rPh>
    <phoneticPr fontId="2"/>
  </si>
  <si>
    <t>I</t>
    <phoneticPr fontId="3"/>
  </si>
  <si>
    <t>オープン</t>
    <phoneticPr fontId="3"/>
  </si>
  <si>
    <t>20～29</t>
    <phoneticPr fontId="3"/>
  </si>
  <si>
    <t>5～9</t>
    <phoneticPr fontId="3"/>
  </si>
  <si>
    <t>50～99</t>
    <phoneticPr fontId="3"/>
  </si>
  <si>
    <t>2つ</t>
    <phoneticPr fontId="3"/>
  </si>
  <si>
    <t>内用・外用</t>
    <rPh sb="0" eb="2">
      <t>ナイヨウ</t>
    </rPh>
    <rPh sb="3" eb="5">
      <t>ガイヨウ</t>
    </rPh>
    <phoneticPr fontId="3"/>
  </si>
  <si>
    <t>　被験者の選出（適格＋除外基準数）</t>
    <rPh sb="1" eb="4">
      <t>ヒケンシャ</t>
    </rPh>
    <rPh sb="5" eb="7">
      <t>センシュツ</t>
    </rPh>
    <rPh sb="8" eb="10">
      <t>テキカク</t>
    </rPh>
    <rPh sb="11" eb="13">
      <t>ジョガイ</t>
    </rPh>
    <rPh sb="13" eb="15">
      <t>キジュン</t>
    </rPh>
    <rPh sb="15" eb="16">
      <t>スウ</t>
    </rPh>
    <phoneticPr fontId="3"/>
  </si>
  <si>
    <t>P</t>
    <phoneticPr fontId="3"/>
  </si>
  <si>
    <t>Ａ～Ｐの各要素のポイント小計＝</t>
    <rPh sb="4" eb="7">
      <t>カクヨウソ</t>
    </rPh>
    <rPh sb="12" eb="14">
      <t>ショウケイ</t>
    </rPh>
    <phoneticPr fontId="3"/>
  </si>
  <si>
    <t>50週以上</t>
    <rPh sb="2" eb="3">
      <t>シュウ</t>
    </rPh>
    <rPh sb="3" eb="5">
      <t>イジョウ</t>
    </rPh>
    <phoneticPr fontId="3"/>
  </si>
  <si>
    <t>25週毎に
Ⅲに9ポイント加算</t>
    <phoneticPr fontId="3"/>
  </si>
  <si>
    <t>Ⅳ</t>
    <phoneticPr fontId="3"/>
  </si>
  <si>
    <t>（氏名）</t>
    <rPh sb="1" eb="3">
      <t>シメイ</t>
    </rPh>
    <phoneticPr fontId="2"/>
  </si>
  <si>
    <t>ヶ月</t>
    <rPh sb="1" eb="2">
      <t>ゲツ</t>
    </rPh>
    <phoneticPr fontId="3"/>
  </si>
  <si>
    <t>予定契約期間</t>
    <rPh sb="0" eb="2">
      <t>ヨテイ</t>
    </rPh>
    <rPh sb="2" eb="4">
      <t>ケイヤク</t>
    </rPh>
    <rPh sb="4" eb="6">
      <t>キカン</t>
    </rPh>
    <phoneticPr fontId="3"/>
  </si>
  <si>
    <t>)回×</t>
    <rPh sb="1" eb="2">
      <t>カイ</t>
    </rPh>
    <phoneticPr fontId="3"/>
  </si>
  <si>
    <t>予定VISIT数</t>
    <rPh sb="0" eb="2">
      <t>ヨテイ</t>
    </rPh>
    <rPh sb="7" eb="8">
      <t>スウ</t>
    </rPh>
    <phoneticPr fontId="3"/>
  </si>
  <si>
    <t>　</t>
    <phoneticPr fontId="3"/>
  </si>
  <si>
    <t>24～49週</t>
    <rPh sb="5" eb="6">
      <t>シュウ</t>
    </rPh>
    <phoneticPr fontId="3"/>
  </si>
  <si>
    <t>（治験薬管理費ポイント積算）</t>
    <rPh sb="1" eb="4">
      <t>チケンヤク</t>
    </rPh>
    <rPh sb="4" eb="6">
      <t>カンリ</t>
    </rPh>
    <rPh sb="6" eb="7">
      <t>ヒ</t>
    </rPh>
    <rPh sb="11" eb="13">
      <t>セキサン</t>
    </rPh>
    <phoneticPr fontId="3"/>
  </si>
  <si>
    <t>）×被験者対応回数（</t>
    <rPh sb="2" eb="5">
      <t>ヒケンシャ</t>
    </rPh>
    <rPh sb="5" eb="7">
      <t>タイオウ</t>
    </rPh>
    <rPh sb="7" eb="9">
      <t>カイスウ</t>
    </rPh>
    <phoneticPr fontId="3"/>
  </si>
  <si>
    <t>　1症例の予定対応回数（VISIT数）</t>
    <rPh sb="2" eb="4">
      <t>ショウレイ</t>
    </rPh>
    <rPh sb="5" eb="7">
      <t>ヨテイ</t>
    </rPh>
    <rPh sb="7" eb="9">
      <t>タイオウ</t>
    </rPh>
    <rPh sb="9" eb="11">
      <t>カイスウ</t>
    </rPh>
    <rPh sb="10" eb="11">
      <t>スウ</t>
    </rPh>
    <rPh sb="17" eb="18">
      <t>スウ</t>
    </rPh>
    <phoneticPr fontId="3"/>
  </si>
  <si>
    <t>福島県立医科大学附属病院長　殿</t>
    <rPh sb="0" eb="2">
      <t>フクシマ</t>
    </rPh>
    <rPh sb="2" eb="4">
      <t>ケンリツ</t>
    </rPh>
    <rPh sb="4" eb="8">
      <t>イカダイガク</t>
    </rPh>
    <rPh sb="8" eb="10">
      <t>フゾク</t>
    </rPh>
    <rPh sb="10" eb="12">
      <t>ビョウイン</t>
    </rPh>
    <rPh sb="14" eb="15">
      <t>ドノ</t>
    </rPh>
    <phoneticPr fontId="2"/>
  </si>
  <si>
    <t>+ 5</t>
    <phoneticPr fontId="3"/>
  </si>
  <si>
    <t>（無菌調整）</t>
    <rPh sb="1" eb="3">
      <t>ムキン</t>
    </rPh>
    <rPh sb="3" eb="5">
      <t>チョウセイ</t>
    </rPh>
    <phoneticPr fontId="3"/>
  </si>
  <si>
    <t>再生医療等製品</t>
    <rPh sb="0" eb="2">
      <t>サイセイ</t>
    </rPh>
    <rPh sb="2" eb="7">
      <t>イリョウトウセイヒン</t>
    </rPh>
    <phoneticPr fontId="3"/>
  </si>
  <si>
    <t>審査IRB</t>
    <rPh sb="0" eb="2">
      <t>シンサ</t>
    </rPh>
    <phoneticPr fontId="3"/>
  </si>
  <si>
    <t>※IRBを選択してください</t>
    <rPh sb="5" eb="7">
      <t>センタク</t>
    </rPh>
    <phoneticPr fontId="3"/>
  </si>
  <si>
    <t>抗がん剤の有無</t>
    <rPh sb="0" eb="1">
      <t>コウ</t>
    </rPh>
    <rPh sb="3" eb="4">
      <t>ザイ</t>
    </rPh>
    <rPh sb="5" eb="7">
      <t>ウム</t>
    </rPh>
    <phoneticPr fontId="3"/>
  </si>
  <si>
    <t>※抗がん剤関係の場合は■を選択してください</t>
    <rPh sb="1" eb="2">
      <t>コウ</t>
    </rPh>
    <rPh sb="4" eb="5">
      <t>ザイ</t>
    </rPh>
    <rPh sb="5" eb="7">
      <t>カンケイ</t>
    </rPh>
    <rPh sb="8" eb="10">
      <t>バアイ</t>
    </rPh>
    <rPh sb="13" eb="15">
      <t>センタク</t>
    </rPh>
    <phoneticPr fontId="3"/>
  </si>
  <si>
    <t>研究準備費（抗がん剤関係は60万、その他30万）</t>
    <rPh sb="0" eb="2">
      <t>ケンキュウ</t>
    </rPh>
    <rPh sb="2" eb="4">
      <t>ジュンビ</t>
    </rPh>
    <rPh sb="4" eb="5">
      <t>ヒ</t>
    </rPh>
    <rPh sb="6" eb="7">
      <t>コウ</t>
    </rPh>
    <rPh sb="9" eb="10">
      <t>ザイ</t>
    </rPh>
    <rPh sb="10" eb="12">
      <t>カンケイ</t>
    </rPh>
    <rPh sb="15" eb="16">
      <t>マン</t>
    </rPh>
    <rPh sb="19" eb="20">
      <t>ホカ</t>
    </rPh>
    <rPh sb="22" eb="23">
      <t>マン</t>
    </rPh>
    <phoneticPr fontId="3"/>
  </si>
  <si>
    <t>＠50,000×契約期間（</t>
    <rPh sb="8" eb="10">
      <t>ケイヤク</t>
    </rPh>
    <rPh sb="10" eb="12">
      <t>キカン</t>
    </rPh>
    <phoneticPr fontId="2"/>
  </si>
  <si>
    <t>＠50,000×症例数（</t>
    <rPh sb="8" eb="11">
      <t>ショウレイスウ</t>
    </rPh>
    <phoneticPr fontId="3"/>
  </si>
  <si>
    <t>T</t>
    <phoneticPr fontId="3"/>
  </si>
  <si>
    <t>T</t>
    <phoneticPr fontId="3"/>
  </si>
  <si>
    <t>あり</t>
    <phoneticPr fontId="3"/>
  </si>
  <si>
    <t>　設備の利用</t>
    <rPh sb="1" eb="3">
      <t>セツビ</t>
    </rPh>
    <rPh sb="4" eb="6">
      <t>リヨウ</t>
    </rPh>
    <phoneticPr fontId="3"/>
  </si>
  <si>
    <t>S</t>
    <phoneticPr fontId="3"/>
  </si>
  <si>
    <t>S</t>
    <phoneticPr fontId="3"/>
  </si>
  <si>
    <t>治験薬搬入費</t>
    <rPh sb="0" eb="3">
      <t>チケンヤク</t>
    </rPh>
    <rPh sb="3" eb="6">
      <t>ハンニュウヒ</t>
    </rPh>
    <phoneticPr fontId="3"/>
  </si>
  <si>
    <t>⑫</t>
    <phoneticPr fontId="3"/>
  </si>
  <si>
    <t>）回</t>
    <rPh sb="1" eb="2">
      <t>カイ</t>
    </rPh>
    <phoneticPr fontId="3"/>
  </si>
  <si>
    <t>（①～⑫の合計）</t>
    <phoneticPr fontId="3"/>
  </si>
  <si>
    <t>＠5,000×（</t>
    <phoneticPr fontId="2"/>
  </si>
  <si>
    <t>負担軽減費単価</t>
    <rPh sb="0" eb="2">
      <t>フタン</t>
    </rPh>
    <rPh sb="2" eb="4">
      <t>ケイゲン</t>
    </rPh>
    <rPh sb="4" eb="5">
      <t>ヒ</t>
    </rPh>
    <rPh sb="5" eb="7">
      <t>タンカ</t>
    </rPh>
    <phoneticPr fontId="3"/>
  </si>
  <si>
    <t>円</t>
    <rPh sb="0" eb="1">
      <t>エン</t>
    </rPh>
    <phoneticPr fontId="3"/>
  </si>
  <si>
    <t>※１来院あたりの負担軽減費を入力ください</t>
    <rPh sb="2" eb="4">
      <t>ライイン</t>
    </rPh>
    <rPh sb="8" eb="10">
      <t>フタン</t>
    </rPh>
    <rPh sb="10" eb="12">
      <t>ケイゲン</t>
    </rPh>
    <rPh sb="12" eb="13">
      <t>ヒ</t>
    </rPh>
    <rPh sb="14" eb="16">
      <t>ニュウリョク</t>
    </rPh>
    <phoneticPr fontId="3"/>
  </si>
  <si>
    <t>お手数ですが、桁区切りの入力もお願いします</t>
    <rPh sb="1" eb="3">
      <t>テスウ</t>
    </rPh>
    <rPh sb="7" eb="8">
      <t>ケタ</t>
    </rPh>
    <rPh sb="8" eb="10">
      <t>クギ</t>
    </rPh>
    <rPh sb="12" eb="14">
      <t>ニュウリョク</t>
    </rPh>
    <rPh sb="16" eb="17">
      <t>ネガ</t>
    </rPh>
    <phoneticPr fontId="3"/>
  </si>
  <si>
    <t>×</t>
    <phoneticPr fontId="3"/>
  </si>
  <si>
    <t>＝</t>
    <phoneticPr fontId="3"/>
  </si>
  <si>
    <t>抗がん剤の場合はウエイト５</t>
    <rPh sb="0" eb="1">
      <t>コウ</t>
    </rPh>
    <rPh sb="3" eb="4">
      <t>ザイ</t>
    </rPh>
    <rPh sb="5" eb="7">
      <t>バアイ</t>
    </rPh>
    <phoneticPr fontId="3"/>
  </si>
  <si>
    <t>無菌調整が入るときは＋５</t>
    <rPh sb="0" eb="2">
      <t>ムキン</t>
    </rPh>
    <rPh sb="2" eb="4">
      <t>チョウセイ</t>
    </rPh>
    <rPh sb="5" eb="6">
      <t>ハイ</t>
    </rPh>
    <phoneticPr fontId="3"/>
  </si>
  <si>
    <t>■</t>
  </si>
  <si>
    <t>院内IRB</t>
  </si>
  <si>
    <t>原契約額
(円)</t>
    <rPh sb="0" eb="3">
      <t>ゲンケイヤク</t>
    </rPh>
    <rPh sb="3" eb="4">
      <t>ガク</t>
    </rPh>
    <rPh sb="6" eb="7">
      <t>エン</t>
    </rPh>
    <phoneticPr fontId="3"/>
  </si>
  <si>
    <t>変更後の額
(円)</t>
    <rPh sb="0" eb="2">
      <t>ヘンコウ</t>
    </rPh>
    <rPh sb="2" eb="3">
      <t>ゴ</t>
    </rPh>
    <rPh sb="4" eb="5">
      <t>ガク</t>
    </rPh>
    <rPh sb="7" eb="8">
      <t>エン</t>
    </rPh>
    <phoneticPr fontId="3"/>
  </si>
  <si>
    <t>院内書式　1-2</t>
    <rPh sb="0" eb="2">
      <t>インナイ</t>
    </rPh>
    <rPh sb="2" eb="4">
      <t>ショシキ</t>
    </rPh>
    <phoneticPr fontId="2"/>
  </si>
  <si>
    <t>VISIT単価</t>
    <rPh sb="5" eb="7">
      <t>タンカ</t>
    </rPh>
    <phoneticPr fontId="2"/>
  </si>
  <si>
    <t>Ａ～Ｔの各要素のポイント小計＝</t>
    <rPh sb="4" eb="7">
      <t>カクヨウソ</t>
    </rPh>
    <rPh sb="12" eb="14">
      <t>ショウケイ</t>
    </rPh>
    <phoneticPr fontId="2"/>
  </si>
  <si>
    <t>合計ポイント数×</t>
    <rPh sb="0" eb="2">
      <t>ゴウケイ</t>
    </rPh>
    <rPh sb="6" eb="7">
      <t>スウ</t>
    </rPh>
    <phoneticPr fontId="2"/>
  </si>
  <si>
    <t>＝</t>
    <phoneticPr fontId="2"/>
  </si>
  <si>
    <t>（</t>
    <phoneticPr fontId="2"/>
  </si>
  <si>
    <t>÷VISIT数（T）</t>
    <phoneticPr fontId="2"/>
  </si>
  <si>
    <t>) =</t>
    <phoneticPr fontId="2"/>
  </si>
  <si>
    <t xml:space="preserve">ROUNDDOWN </t>
    <phoneticPr fontId="2"/>
  </si>
  <si>
    <t>(</t>
    <phoneticPr fontId="2"/>
  </si>
  <si>
    <t>÷</t>
    <phoneticPr fontId="2"/>
  </si>
  <si>
    <t>)</t>
    <phoneticPr fontId="2"/>
  </si>
  <si>
    <t>× 100</t>
    <phoneticPr fontId="2"/>
  </si>
  <si>
    <t>=</t>
    <phoneticPr fontId="2"/>
  </si>
  <si>
    <t>(VISIT単価）</t>
    <rPh sb="6" eb="8">
      <t>タンカ</t>
    </rPh>
    <phoneticPr fontId="2"/>
  </si>
  <si>
    <t>※参考：１例あたりの臨床試験研究費：　</t>
    <rPh sb="1" eb="3">
      <t>サンコウ</t>
    </rPh>
    <rPh sb="5" eb="6">
      <t>レイ</t>
    </rPh>
    <rPh sb="10" eb="12">
      <t>リンショウ</t>
    </rPh>
    <rPh sb="12" eb="14">
      <t>シケン</t>
    </rPh>
    <rPh sb="14" eb="17">
      <t>ケンキュウヒ</t>
    </rPh>
    <phoneticPr fontId="2"/>
  </si>
  <si>
    <t>増額額
(円)</t>
    <rPh sb="0" eb="2">
      <t>ゾウガク</t>
    </rPh>
    <rPh sb="2" eb="3">
      <t>ガク</t>
    </rPh>
    <rPh sb="5" eb="6">
      <t>エン</t>
    </rPh>
    <phoneticPr fontId="3"/>
  </si>
  <si>
    <t>C×10％</t>
    <phoneticPr fontId="3"/>
  </si>
  <si>
    <t>10,000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</si>
</sst>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76" formatCode="#,##0_ "/>
    <numFmt numFmtId="177" formatCode="#,##0_);[Red]\(#,##0\)"/>
    <numFmt numFmtId="178" formatCode="yyyy&quot;年&quot;m&quot;月&quot;d&quot;日&quot;;@"/>
    <numFmt numFmtId="179" formatCode="#,##0&quot;円&quot;"/>
    <numFmt numFmtId="180" formatCode="#0&quot;回&quot;"/>
    <numFmt numFmtId="181" formatCode="#0&quot;例&quot;"/>
    <numFmt numFmtId="182" formatCode="&quot;[&quot;#,##0&quot;]&quot;"/>
    <numFmt numFmtId="183" formatCode="#,##0&quot;回&quot;"/>
    <numFmt numFmtId="184" formatCode="#,##0&quot;週&quot;"/>
    <numFmt numFmtId="185" formatCode="#,##0&quot;ヶ月&quot;"/>
    <numFmt numFmtId="186" formatCode="0.0_);[Red]\(0.0\)"/>
  </numFmts>
  <fonts count="2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b/>
      <u/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0"/>
      <name val="ＭＳ ゴシック"/>
      <family val="3"/>
      <charset val="128"/>
    </font>
    <font>
      <b/>
      <u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u/>
      <sz val="9"/>
      <color theme="1"/>
      <name val="ＭＳ Ｐゴシック"/>
      <family val="3"/>
      <charset val="128"/>
      <scheme val="minor"/>
    </font>
    <font>
      <u/>
      <sz val="9"/>
      <name val="ＭＳ ゴシック"/>
      <family val="3"/>
      <charset val="128"/>
    </font>
    <font>
      <u/>
      <sz val="9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8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1" xfId="1" applyFont="1" applyBorder="1">
      <alignment vertical="center"/>
    </xf>
    <xf numFmtId="0" fontId="6" fillId="2" borderId="2" xfId="1" applyFont="1" applyFill="1" applyBorder="1" applyProtection="1">
      <alignment vertical="center"/>
      <protection locked="0"/>
    </xf>
    <xf numFmtId="0" fontId="6" fillId="2" borderId="3" xfId="1" applyFont="1" applyFill="1" applyBorder="1" applyProtection="1">
      <alignment vertical="center"/>
      <protection locked="0"/>
    </xf>
    <xf numFmtId="0" fontId="6" fillId="2" borderId="4" xfId="1" applyFont="1" applyFill="1" applyBorder="1" applyProtection="1">
      <alignment vertical="center"/>
      <protection locked="0"/>
    </xf>
    <xf numFmtId="0" fontId="6" fillId="2" borderId="5" xfId="1" applyFont="1" applyFill="1" applyBorder="1" applyProtection="1">
      <alignment vertical="center"/>
      <protection locked="0"/>
    </xf>
    <xf numFmtId="0" fontId="6" fillId="0" borderId="0" xfId="1" applyFont="1">
      <alignment vertical="center"/>
    </xf>
    <xf numFmtId="178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9" fillId="0" borderId="0" xfId="0" applyFont="1">
      <alignment vertical="center"/>
    </xf>
    <xf numFmtId="0" fontId="6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shrinkToFi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177" fontId="4" fillId="0" borderId="0" xfId="1" applyNumberFormat="1" applyFont="1" applyAlignment="1">
      <alignment horizontal="left" vertical="center"/>
    </xf>
    <xf numFmtId="3" fontId="4" fillId="0" borderId="0" xfId="1" applyNumberFormat="1" applyFont="1" applyAlignment="1">
      <alignment horizontal="right" vertical="center"/>
    </xf>
    <xf numFmtId="0" fontId="4" fillId="0" borderId="2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" xfId="1" quotePrefix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0" xfId="1" quotePrefix="1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quotePrefix="1" applyFont="1" applyBorder="1" applyAlignment="1">
      <alignment horizontal="center" vertical="center"/>
    </xf>
    <xf numFmtId="0" fontId="6" fillId="0" borderId="23" xfId="1" applyFont="1" applyBorder="1">
      <alignment vertical="center"/>
    </xf>
    <xf numFmtId="0" fontId="6" fillId="0" borderId="9" xfId="1" applyFont="1" applyBorder="1">
      <alignment vertical="center"/>
    </xf>
    <xf numFmtId="0" fontId="6" fillId="0" borderId="4" xfId="1" applyFont="1" applyBorder="1" applyAlignment="1">
      <alignment horizontal="center" vertical="center"/>
    </xf>
    <xf numFmtId="0" fontId="4" fillId="0" borderId="27" xfId="1" applyFont="1" applyBorder="1">
      <alignment vertical="center"/>
    </xf>
    <xf numFmtId="0" fontId="4" fillId="0" borderId="28" xfId="1" applyFont="1" applyBorder="1">
      <alignment vertical="center"/>
    </xf>
    <xf numFmtId="177" fontId="4" fillId="0" borderId="29" xfId="1" applyNumberFormat="1" applyFont="1" applyBorder="1" applyAlignment="1">
      <alignment vertical="center" shrinkToFit="1"/>
    </xf>
    <xf numFmtId="0" fontId="4" fillId="0" borderId="3" xfId="1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4" fillId="0" borderId="27" xfId="1" applyFont="1" applyBorder="1" applyAlignment="1">
      <alignment horizontal="left" vertical="center"/>
    </xf>
    <xf numFmtId="0" fontId="6" fillId="0" borderId="2" xfId="1" applyFont="1" applyBorder="1" applyAlignment="1">
      <alignment horizontal="right" vertical="center" shrinkToFit="1"/>
    </xf>
    <xf numFmtId="0" fontId="6" fillId="0" borderId="3" xfId="1" applyFont="1" applyBorder="1" applyAlignment="1">
      <alignment vertical="center" shrinkToFit="1"/>
    </xf>
    <xf numFmtId="0" fontId="6" fillId="0" borderId="8" xfId="1" applyFont="1" applyBorder="1" applyAlignment="1">
      <alignment vertical="center" shrinkToFit="1"/>
    </xf>
    <xf numFmtId="0" fontId="6" fillId="0" borderId="3" xfId="1" applyFont="1" applyBorder="1">
      <alignment vertical="center"/>
    </xf>
    <xf numFmtId="0" fontId="6" fillId="0" borderId="8" xfId="1" applyFont="1" applyBorder="1">
      <alignment vertical="center"/>
    </xf>
    <xf numFmtId="0" fontId="4" fillId="0" borderId="28" xfId="1" applyFont="1" applyBorder="1" applyAlignment="1">
      <alignment vertical="center" shrinkToFit="1"/>
    </xf>
    <xf numFmtId="0" fontId="0" fillId="0" borderId="0" xfId="0" applyAlignment="1">
      <alignment vertical="center" wrapText="1"/>
    </xf>
    <xf numFmtId="176" fontId="4" fillId="0" borderId="0" xfId="1" applyNumberFormat="1" applyFont="1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1" fontId="11" fillId="0" borderId="0" xfId="0" applyNumberFormat="1" applyFont="1" applyAlignment="1">
      <alignment horizontal="center" vertical="center" shrinkToFit="1"/>
    </xf>
    <xf numFmtId="180" fontId="11" fillId="0" borderId="0" xfId="0" applyNumberFormat="1" applyFont="1" applyAlignment="1">
      <alignment horizontal="center" vertical="center" shrinkToFit="1"/>
    </xf>
    <xf numFmtId="180" fontId="0" fillId="0" borderId="0" xfId="0" applyNumberFormat="1" applyAlignment="1">
      <alignment horizontal="center" vertical="center" shrinkToFit="1"/>
    </xf>
    <xf numFmtId="177" fontId="16" fillId="0" borderId="0" xfId="1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4" fillId="0" borderId="0" xfId="1" applyNumberFormat="1" applyFont="1" applyAlignment="1">
      <alignment horizontal="left" vertical="center"/>
    </xf>
    <xf numFmtId="176" fontId="14" fillId="0" borderId="0" xfId="1" applyNumberFormat="1" applyFont="1" applyAlignment="1">
      <alignment horizontal="left" vertical="center"/>
    </xf>
    <xf numFmtId="0" fontId="5" fillId="0" borderId="29" xfId="1" applyFont="1" applyBorder="1" applyProtection="1">
      <alignment vertical="center"/>
      <protection locked="0"/>
    </xf>
    <xf numFmtId="0" fontId="5" fillId="0" borderId="27" xfId="1" applyFont="1" applyBorder="1" applyProtection="1">
      <alignment vertical="center"/>
      <protection locked="0"/>
    </xf>
    <xf numFmtId="0" fontId="5" fillId="0" borderId="28" xfId="1" applyFont="1" applyBorder="1" applyProtection="1">
      <alignment vertical="center"/>
      <protection locked="0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9" xfId="1" applyFont="1" applyBorder="1">
      <alignment vertical="center"/>
    </xf>
    <xf numFmtId="0" fontId="9" fillId="0" borderId="3" xfId="0" applyFont="1" applyBorder="1">
      <alignment vertical="center"/>
    </xf>
    <xf numFmtId="0" fontId="23" fillId="0" borderId="5" xfId="1" applyFont="1" applyBorder="1">
      <alignment vertical="center"/>
    </xf>
    <xf numFmtId="0" fontId="0" fillId="0" borderId="4" xfId="0" applyBorder="1">
      <alignment vertical="center"/>
    </xf>
    <xf numFmtId="0" fontId="6" fillId="0" borderId="27" xfId="1" applyFont="1" applyBorder="1" applyAlignment="1">
      <alignment vertical="center" shrinkToFit="1"/>
    </xf>
    <xf numFmtId="0" fontId="6" fillId="0" borderId="28" xfId="1" applyFont="1" applyBorder="1" applyAlignment="1">
      <alignment vertical="center" shrinkToFit="1"/>
    </xf>
    <xf numFmtId="0" fontId="0" fillId="0" borderId="27" xfId="0" applyBorder="1">
      <alignment vertical="center"/>
    </xf>
    <xf numFmtId="0" fontId="9" fillId="2" borderId="5" xfId="1" applyFont="1" applyFill="1" applyBorder="1" applyProtection="1">
      <alignment vertical="center"/>
      <protection locked="0"/>
    </xf>
    <xf numFmtId="0" fontId="10" fillId="0" borderId="5" xfId="1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8" xfId="0" applyBorder="1">
      <alignment vertical="center"/>
    </xf>
    <xf numFmtId="0" fontId="12" fillId="0" borderId="29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176" fontId="14" fillId="0" borderId="27" xfId="1" applyNumberFormat="1" applyFont="1" applyBorder="1" applyAlignment="1">
      <alignment horizontal="left" vertical="center"/>
    </xf>
    <xf numFmtId="0" fontId="0" fillId="0" borderId="27" xfId="0" applyBorder="1" applyAlignment="1">
      <alignment horizontal="center" vertical="center" shrinkToFit="1"/>
    </xf>
    <xf numFmtId="177" fontId="4" fillId="0" borderId="27" xfId="1" applyNumberFormat="1" applyFont="1" applyBorder="1" applyAlignment="1">
      <alignment horizontal="left" vertical="center"/>
    </xf>
    <xf numFmtId="41" fontId="0" fillId="0" borderId="27" xfId="0" applyNumberFormat="1" applyBorder="1" applyAlignment="1">
      <alignment vertical="center" shrinkToFit="1"/>
    </xf>
    <xf numFmtId="182" fontId="4" fillId="0" borderId="27" xfId="1" applyNumberFormat="1" applyFont="1" applyBorder="1" applyAlignment="1">
      <alignment horizontal="center" vertical="center"/>
    </xf>
    <xf numFmtId="0" fontId="12" fillId="0" borderId="27" xfId="0" applyFont="1" applyBorder="1">
      <alignment vertical="center"/>
    </xf>
    <xf numFmtId="176" fontId="4" fillId="0" borderId="27" xfId="1" applyNumberFormat="1" applyFont="1" applyBorder="1" applyAlignment="1">
      <alignment horizontal="left" vertical="center"/>
    </xf>
    <xf numFmtId="0" fontId="12" fillId="0" borderId="27" xfId="0" applyFont="1" applyBorder="1" applyAlignment="1">
      <alignment horizontal="center" vertical="center" shrinkToFit="1"/>
    </xf>
    <xf numFmtId="180" fontId="11" fillId="0" borderId="27" xfId="0" applyNumberFormat="1" applyFont="1" applyBorder="1" applyAlignment="1">
      <alignment vertical="center" shrinkToFit="1"/>
    </xf>
    <xf numFmtId="182" fontId="0" fillId="0" borderId="27" xfId="0" applyNumberForma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0" fontId="6" fillId="0" borderId="22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23" xfId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0" borderId="29" xfId="1" applyFont="1" applyBorder="1">
      <alignment vertical="center"/>
    </xf>
    <xf numFmtId="0" fontId="4" fillId="0" borderId="27" xfId="1" applyFont="1" applyBorder="1">
      <alignment vertical="center"/>
    </xf>
    <xf numFmtId="0" fontId="6" fillId="0" borderId="27" xfId="1" applyFont="1" applyBorder="1">
      <alignment vertical="center"/>
    </xf>
    <xf numFmtId="186" fontId="4" fillId="0" borderId="27" xfId="1" applyNumberFormat="1" applyFont="1" applyBorder="1" applyAlignment="1">
      <alignment horizontal="left" vertical="center"/>
    </xf>
    <xf numFmtId="186" fontId="6" fillId="0" borderId="27" xfId="1" applyNumberFormat="1" applyFont="1" applyBorder="1" applyAlignment="1">
      <alignment horizontal="left" vertical="center"/>
    </xf>
    <xf numFmtId="177" fontId="6" fillId="0" borderId="27" xfId="1" applyNumberFormat="1" applyFont="1" applyBorder="1" applyAlignment="1">
      <alignment horizontal="left" vertical="center"/>
    </xf>
    <xf numFmtId="0" fontId="6" fillId="0" borderId="28" xfId="1" applyFont="1" applyBorder="1">
      <alignment vertical="center"/>
    </xf>
    <xf numFmtId="0" fontId="4" fillId="0" borderId="29" xfId="1" applyFont="1" applyBorder="1" applyAlignment="1">
      <alignment vertical="center" shrinkToFit="1"/>
    </xf>
    <xf numFmtId="0" fontId="11" fillId="0" borderId="27" xfId="0" applyFont="1" applyBorder="1" applyAlignment="1">
      <alignment vertical="center" shrinkToFit="1"/>
    </xf>
    <xf numFmtId="3" fontId="4" fillId="0" borderId="27" xfId="1" applyNumberFormat="1" applyFont="1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11" fillId="0" borderId="27" xfId="0" applyFont="1" applyBorder="1" applyAlignment="1">
      <alignment horizontal="center" vertical="center" shrinkToFit="1"/>
    </xf>
    <xf numFmtId="177" fontId="4" fillId="0" borderId="27" xfId="1" applyNumberFormat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177" fontId="4" fillId="0" borderId="27" xfId="1" applyNumberFormat="1" applyFont="1" applyBorder="1" applyAlignment="1">
      <alignment horizontal="left" vertical="center"/>
    </xf>
    <xf numFmtId="0" fontId="4" fillId="0" borderId="28" xfId="1" applyFont="1" applyBorder="1">
      <alignment vertical="center"/>
    </xf>
    <xf numFmtId="41" fontId="11" fillId="0" borderId="27" xfId="0" applyNumberFormat="1" applyFont="1" applyBorder="1" applyAlignment="1">
      <alignment vertical="center" shrinkToFit="1"/>
    </xf>
    <xf numFmtId="41" fontId="0" fillId="0" borderId="27" xfId="0" applyNumberFormat="1" applyBorder="1" applyAlignment="1">
      <alignment vertical="center" shrinkToFit="1"/>
    </xf>
    <xf numFmtId="0" fontId="4" fillId="0" borderId="27" xfId="1" quotePrefix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180" fontId="11" fillId="0" borderId="27" xfId="0" applyNumberFormat="1" applyFont="1" applyBorder="1" applyAlignment="1">
      <alignment horizontal="left" vertical="center" shrinkToFit="1"/>
    </xf>
    <xf numFmtId="180" fontId="0" fillId="0" borderId="27" xfId="0" applyNumberFormat="1" applyBorder="1" applyAlignment="1">
      <alignment vertical="center" shrinkToFit="1"/>
    </xf>
    <xf numFmtId="0" fontId="0" fillId="0" borderId="27" xfId="0" applyBorder="1">
      <alignment vertical="center"/>
    </xf>
    <xf numFmtId="176" fontId="4" fillId="0" borderId="27" xfId="1" applyNumberFormat="1" applyFont="1" applyBorder="1" applyAlignment="1">
      <alignment horizontal="center" vertical="center"/>
    </xf>
    <xf numFmtId="176" fontId="15" fillId="0" borderId="27" xfId="0" applyNumberFormat="1" applyFon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14" fillId="0" borderId="27" xfId="1" applyNumberFormat="1" applyFont="1" applyBorder="1" applyAlignment="1">
      <alignment horizontal="left" vertical="center"/>
    </xf>
    <xf numFmtId="177" fontId="4" fillId="0" borderId="29" xfId="1" applyNumberFormat="1" applyFont="1" applyBorder="1" applyAlignment="1">
      <alignment horizontal="center" vertical="center" shrinkToFit="1"/>
    </xf>
    <xf numFmtId="177" fontId="4" fillId="0" borderId="27" xfId="1" applyNumberFormat="1" applyFont="1" applyBorder="1" applyAlignment="1">
      <alignment horizontal="center" vertical="center" shrinkToFit="1"/>
    </xf>
    <xf numFmtId="176" fontId="4" fillId="0" borderId="27" xfId="1" quotePrefix="1" applyNumberFormat="1" applyFont="1" applyBorder="1" applyAlignment="1">
      <alignment horizontal="center" vertical="center" shrinkToFit="1"/>
    </xf>
    <xf numFmtId="176" fontId="24" fillId="0" borderId="27" xfId="0" applyNumberFormat="1" applyFont="1" applyBorder="1" applyAlignment="1">
      <alignment horizontal="center" vertical="center"/>
    </xf>
    <xf numFmtId="176" fontId="4" fillId="0" borderId="29" xfId="1" applyNumberFormat="1" applyFont="1" applyBorder="1" applyAlignment="1">
      <alignment horizontal="center" vertical="center" shrinkToFit="1"/>
    </xf>
    <xf numFmtId="176" fontId="4" fillId="0" borderId="27" xfId="1" applyNumberFormat="1" applyFont="1" applyBorder="1" applyAlignment="1">
      <alignment horizontal="center" vertical="center" shrinkToFit="1"/>
    </xf>
    <xf numFmtId="177" fontId="25" fillId="0" borderId="27" xfId="1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176" fontId="4" fillId="0" borderId="8" xfId="1" applyNumberFormat="1" applyFont="1" applyBorder="1" applyAlignment="1">
      <alignment horizontal="center" vertical="center"/>
    </xf>
    <xf numFmtId="176" fontId="4" fillId="0" borderId="23" xfId="1" applyNumberFormat="1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/>
    </xf>
    <xf numFmtId="176" fontId="4" fillId="0" borderId="9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6" fillId="0" borderId="5" xfId="1" applyFont="1" applyBorder="1">
      <alignment vertical="center"/>
    </xf>
    <xf numFmtId="0" fontId="4" fillId="0" borderId="2" xfId="1" applyFont="1" applyBorder="1" applyAlignment="1">
      <alignment horizontal="center"/>
    </xf>
    <xf numFmtId="0" fontId="0" fillId="0" borderId="4" xfId="0" applyBorder="1">
      <alignment vertical="center"/>
    </xf>
    <xf numFmtId="0" fontId="12" fillId="0" borderId="3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" fillId="0" borderId="2" xfId="1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4" fillId="0" borderId="3" xfId="1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4" fillId="0" borderId="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29" xfId="1" applyFont="1" applyFill="1" applyBorder="1" applyAlignment="1" applyProtection="1">
      <alignment horizontal="center" vertical="center"/>
      <protection locked="0"/>
    </xf>
    <xf numFmtId="0" fontId="4" fillId="2" borderId="27" xfId="1" applyFont="1" applyFill="1" applyBorder="1" applyAlignment="1" applyProtection="1">
      <alignment horizontal="center" vertical="center"/>
      <protection locked="0"/>
    </xf>
    <xf numFmtId="0" fontId="4" fillId="2" borderId="28" xfId="1" applyFont="1" applyFill="1" applyBorder="1" applyAlignment="1" applyProtection="1">
      <alignment horizontal="center" vertical="center"/>
      <protection locked="0"/>
    </xf>
    <xf numFmtId="0" fontId="0" fillId="0" borderId="3" xfId="0" applyBorder="1">
      <alignment vertical="center"/>
    </xf>
    <xf numFmtId="0" fontId="4" fillId="0" borderId="3" xfId="1" applyFont="1" applyBorder="1" applyAlignment="1">
      <alignment vertical="center" wrapText="1" shrinkToFit="1"/>
    </xf>
    <xf numFmtId="0" fontId="0" fillId="0" borderId="3" xfId="0" applyBorder="1" applyAlignment="1">
      <alignment vertical="center" wrapText="1" shrinkToFit="1"/>
    </xf>
    <xf numFmtId="0" fontId="0" fillId="0" borderId="8" xfId="0" applyBorder="1" applyAlignment="1">
      <alignment vertical="center" wrapText="1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185" fontId="4" fillId="3" borderId="2" xfId="1" applyNumberFormat="1" applyFont="1" applyFill="1" applyBorder="1" applyAlignment="1" applyProtection="1">
      <alignment horizontal="center" vertical="center"/>
      <protection locked="0"/>
    </xf>
    <xf numFmtId="185" fontId="4" fillId="3" borderId="3" xfId="1" applyNumberFormat="1" applyFont="1" applyFill="1" applyBorder="1" applyAlignment="1" applyProtection="1">
      <alignment horizontal="center" vertical="center"/>
      <protection locked="0"/>
    </xf>
    <xf numFmtId="185" fontId="4" fillId="3" borderId="8" xfId="1" applyNumberFormat="1" applyFont="1" applyFill="1" applyBorder="1" applyAlignment="1" applyProtection="1">
      <alignment horizontal="center" vertical="center"/>
      <protection locked="0"/>
    </xf>
    <xf numFmtId="185" fontId="0" fillId="0" borderId="4" xfId="0" applyNumberFormat="1" applyBorder="1" applyAlignment="1" applyProtection="1">
      <alignment horizontal="center" vertical="center"/>
      <protection locked="0"/>
    </xf>
    <xf numFmtId="185" fontId="0" fillId="0" borderId="5" xfId="0" applyNumberFormat="1" applyBorder="1" applyAlignment="1" applyProtection="1">
      <alignment horizontal="center" vertical="center"/>
      <protection locked="0"/>
    </xf>
    <xf numFmtId="185" fontId="0" fillId="0" borderId="9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>
      <alignment vertical="center"/>
    </xf>
    <xf numFmtId="0" fontId="19" fillId="0" borderId="5" xfId="0" applyFont="1" applyBorder="1">
      <alignment vertical="center"/>
    </xf>
    <xf numFmtId="0" fontId="18" fillId="0" borderId="3" xfId="0" applyFont="1" applyBorder="1">
      <alignment vertical="center"/>
    </xf>
    <xf numFmtId="0" fontId="19" fillId="0" borderId="8" xfId="0" applyFont="1" applyBorder="1">
      <alignment vertical="center"/>
    </xf>
    <xf numFmtId="0" fontId="19" fillId="0" borderId="9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4" fillId="0" borderId="27" xfId="1" applyFont="1" applyBorder="1" applyAlignment="1">
      <alignment vertical="center" wrapText="1" shrinkToFit="1"/>
    </xf>
    <xf numFmtId="0" fontId="12" fillId="0" borderId="27" xfId="0" applyFont="1" applyBorder="1" applyAlignment="1">
      <alignment vertical="center" shrinkToFit="1"/>
    </xf>
    <xf numFmtId="0" fontId="12" fillId="0" borderId="28" xfId="0" applyFont="1" applyBorder="1" applyAlignment="1">
      <alignment vertical="center" shrinkToFit="1"/>
    </xf>
    <xf numFmtId="0" fontId="4" fillId="0" borderId="28" xfId="1" applyFont="1" applyBorder="1" applyAlignment="1">
      <alignment horizontal="center" vertical="center"/>
    </xf>
    <xf numFmtId="0" fontId="4" fillId="0" borderId="27" xfId="1" applyFont="1" applyBorder="1" applyAlignment="1">
      <alignment vertical="center" shrinkToFit="1"/>
    </xf>
    <xf numFmtId="0" fontId="4" fillId="0" borderId="1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3" xfId="1" applyFont="1" applyBorder="1">
      <alignment vertical="center"/>
    </xf>
    <xf numFmtId="0" fontId="12" fillId="0" borderId="3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4" fillId="2" borderId="10" xfId="1" applyFont="1" applyFill="1" applyBorder="1" applyAlignment="1" applyProtection="1">
      <alignment horizontal="center" vertical="center"/>
      <protection locked="0"/>
    </xf>
    <xf numFmtId="0" fontId="4" fillId="2" borderId="11" xfId="1" applyFont="1" applyFill="1" applyBorder="1" applyAlignment="1" applyProtection="1">
      <alignment horizontal="center" vertical="center"/>
      <protection locked="0"/>
    </xf>
    <xf numFmtId="0" fontId="4" fillId="2" borderId="12" xfId="1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12" fillId="0" borderId="3" xfId="0" applyFont="1" applyBorder="1">
      <alignment vertical="center"/>
    </xf>
    <xf numFmtId="0" fontId="12" fillId="0" borderId="8" xfId="0" applyFont="1" applyBorder="1">
      <alignment vertical="center"/>
    </xf>
    <xf numFmtId="0" fontId="4" fillId="0" borderId="54" xfId="1" applyFont="1" applyBorder="1" applyAlignment="1">
      <alignment horizontal="center" vertical="center"/>
    </xf>
    <xf numFmtId="0" fontId="0" fillId="0" borderId="2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184" fontId="4" fillId="3" borderId="30" xfId="1" applyNumberFormat="1" applyFont="1" applyFill="1" applyBorder="1" applyAlignment="1" applyProtection="1">
      <alignment horizontal="center" vertical="center"/>
      <protection locked="0"/>
    </xf>
    <xf numFmtId="184" fontId="4" fillId="3" borderId="31" xfId="1" applyNumberFormat="1" applyFont="1" applyFill="1" applyBorder="1" applyAlignment="1" applyProtection="1">
      <alignment horizontal="center" vertical="center"/>
      <protection locked="0"/>
    </xf>
    <xf numFmtId="184" fontId="4" fillId="3" borderId="32" xfId="1" applyNumberFormat="1" applyFont="1" applyFill="1" applyBorder="1" applyAlignment="1" applyProtection="1">
      <alignment horizontal="center" vertical="center"/>
      <protection locked="0"/>
    </xf>
    <xf numFmtId="0" fontId="4" fillId="0" borderId="3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shrinkToFit="1"/>
    </xf>
    <xf numFmtId="0" fontId="9" fillId="0" borderId="3" xfId="0" applyFont="1" applyBorder="1">
      <alignment vertical="center"/>
    </xf>
    <xf numFmtId="0" fontId="20" fillId="0" borderId="0" xfId="0" applyFont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23" xfId="0" applyFont="1" applyBorder="1" applyAlignment="1">
      <alignment horizontal="left" vertical="center" shrinkToFi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0" borderId="51" xfId="1" applyFont="1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4" fillId="3" borderId="29" xfId="1" applyFont="1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22" fillId="0" borderId="30" xfId="0" applyFont="1" applyBorder="1" applyAlignment="1">
      <alignment vertical="center" wrapText="1"/>
    </xf>
    <xf numFmtId="0" fontId="22" fillId="0" borderId="31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4" fillId="0" borderId="53" xfId="1" quotePrefix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12" fillId="0" borderId="27" xfId="0" applyFont="1" applyBorder="1">
      <alignment vertical="center"/>
    </xf>
    <xf numFmtId="0" fontId="12" fillId="0" borderId="28" xfId="0" applyFont="1" applyBorder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distributed" vertical="center" wrapText="1"/>
    </xf>
    <xf numFmtId="0" fontId="6" fillId="0" borderId="27" xfId="1" applyFont="1" applyBorder="1" applyAlignment="1">
      <alignment horizontal="distributed" vertical="center" wrapText="1"/>
    </xf>
    <xf numFmtId="0" fontId="4" fillId="0" borderId="36" xfId="1" applyFont="1" applyBorder="1" applyAlignment="1">
      <alignment vertical="center" shrinkToFit="1"/>
    </xf>
    <xf numFmtId="0" fontId="6" fillId="0" borderId="36" xfId="1" applyFont="1" applyBorder="1">
      <alignment vertical="center"/>
    </xf>
    <xf numFmtId="0" fontId="4" fillId="0" borderId="33" xfId="1" applyFont="1" applyBorder="1" applyAlignment="1">
      <alignment vertical="center" shrinkToFit="1"/>
    </xf>
    <xf numFmtId="0" fontId="6" fillId="0" borderId="34" xfId="1" applyFont="1" applyBorder="1" applyAlignment="1">
      <alignment vertical="center" shrinkToFit="1"/>
    </xf>
    <xf numFmtId="0" fontId="6" fillId="0" borderId="35" xfId="1" applyFont="1" applyBorder="1" applyAlignment="1">
      <alignment vertical="center" shrinkToFit="1"/>
    </xf>
    <xf numFmtId="0" fontId="4" fillId="0" borderId="24" xfId="1" applyFont="1" applyBorder="1" applyAlignment="1">
      <alignment horizontal="left" vertical="center" shrinkToFit="1"/>
    </xf>
    <xf numFmtId="0" fontId="6" fillId="0" borderId="7" xfId="1" applyFont="1" applyBorder="1" applyAlignment="1">
      <alignment vertical="center" shrinkToFit="1"/>
    </xf>
    <xf numFmtId="0" fontId="6" fillId="0" borderId="26" xfId="1" applyFont="1" applyBorder="1" applyAlignment="1">
      <alignment vertical="center" shrinkToFit="1"/>
    </xf>
    <xf numFmtId="0" fontId="4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0" fillId="2" borderId="0" xfId="0" applyFont="1" applyFill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5" fillId="2" borderId="0" xfId="1" applyFont="1" applyFill="1" applyAlignment="1" applyProtection="1">
      <alignment horizontal="left" vertical="center" shrinkToFit="1"/>
      <protection locked="0"/>
    </xf>
    <xf numFmtId="0" fontId="4" fillId="0" borderId="28" xfId="1" applyFont="1" applyBorder="1" applyAlignment="1">
      <alignment horizontal="distributed" vertical="center" wrapText="1"/>
    </xf>
    <xf numFmtId="0" fontId="4" fillId="0" borderId="3" xfId="1" applyFont="1" applyBorder="1" applyAlignment="1">
      <alignment horizontal="distributed" vertical="center" wrapText="1"/>
    </xf>
    <xf numFmtId="0" fontId="6" fillId="0" borderId="3" xfId="1" applyFont="1" applyBorder="1" applyAlignment="1">
      <alignment horizontal="distributed" vertical="center" wrapText="1"/>
    </xf>
    <xf numFmtId="0" fontId="6" fillId="0" borderId="5" xfId="1" applyFont="1" applyBorder="1" applyAlignment="1">
      <alignment horizontal="distributed" vertical="center" wrapText="1"/>
    </xf>
    <xf numFmtId="0" fontId="4" fillId="0" borderId="8" xfId="1" applyFont="1" applyBorder="1" applyAlignment="1">
      <alignment horizontal="distributed" vertical="center" wrapText="1"/>
    </xf>
    <xf numFmtId="0" fontId="6" fillId="0" borderId="9" xfId="1" applyFont="1" applyBorder="1" applyAlignment="1">
      <alignment horizontal="distributed" vertical="center" wrapText="1"/>
    </xf>
    <xf numFmtId="0" fontId="4" fillId="0" borderId="27" xfId="1" applyFont="1" applyBorder="1" applyAlignment="1" applyProtection="1">
      <alignment horizontal="right" vertical="center" shrinkToFit="1"/>
      <protection locked="0"/>
    </xf>
    <xf numFmtId="0" fontId="4" fillId="0" borderId="29" xfId="1" quotePrefix="1" applyFont="1" applyBorder="1" applyAlignment="1">
      <alignment horizontal="left" vertical="center" shrinkToFit="1"/>
    </xf>
    <xf numFmtId="0" fontId="4" fillId="0" borderId="27" xfId="1" applyFont="1" applyBorder="1" applyAlignment="1" applyProtection="1">
      <alignment horizontal="left" vertical="center" shrinkToFit="1"/>
      <protection locked="0"/>
    </xf>
    <xf numFmtId="0" fontId="12" fillId="0" borderId="27" xfId="0" applyFont="1" applyBorder="1" applyAlignment="1">
      <alignment horizontal="left" vertical="center" shrinkToFit="1"/>
    </xf>
    <xf numFmtId="0" fontId="4" fillId="0" borderId="2" xfId="1" applyFont="1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 wrapText="1"/>
    </xf>
    <xf numFmtId="0" fontId="4" fillId="0" borderId="4" xfId="1" applyFont="1" applyBorder="1" applyAlignment="1">
      <alignment horizontal="left" vertical="center" shrinkToFit="1"/>
    </xf>
    <xf numFmtId="0" fontId="6" fillId="0" borderId="5" xfId="1" applyFont="1" applyBorder="1" applyAlignment="1">
      <alignment vertical="center" shrinkToFit="1"/>
    </xf>
    <xf numFmtId="0" fontId="4" fillId="0" borderId="5" xfId="1" applyFont="1" applyBorder="1" applyAlignment="1" applyProtection="1">
      <alignment horizontal="right" vertical="center" shrinkToFit="1"/>
      <protection locked="0"/>
    </xf>
    <xf numFmtId="0" fontId="4" fillId="0" borderId="5" xfId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 shrinkToFit="1"/>
    </xf>
    <xf numFmtId="0" fontId="4" fillId="0" borderId="3" xfId="1" applyFont="1" applyBorder="1" applyAlignment="1">
      <alignment horizontal="left" vertical="center" shrinkToFit="1"/>
    </xf>
    <xf numFmtId="0" fontId="4" fillId="0" borderId="3" xfId="1" applyFont="1" applyBorder="1" applyAlignment="1" applyProtection="1">
      <alignment horizontal="right" vertical="center" shrinkToFit="1"/>
      <protection locked="0"/>
    </xf>
    <xf numFmtId="38" fontId="4" fillId="5" borderId="29" xfId="1" applyNumberFormat="1" applyFont="1" applyFill="1" applyBorder="1">
      <alignment vertical="center"/>
    </xf>
    <xf numFmtId="38" fontId="4" fillId="5" borderId="27" xfId="1" applyNumberFormat="1" applyFont="1" applyFill="1" applyBorder="1">
      <alignment vertical="center"/>
    </xf>
    <xf numFmtId="38" fontId="4" fillId="5" borderId="28" xfId="1" applyNumberFormat="1" applyFont="1" applyFill="1" applyBorder="1">
      <alignment vertical="center"/>
    </xf>
    <xf numFmtId="0" fontId="6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22" xfId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2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vertical="center" shrinkToFit="1"/>
    </xf>
    <xf numFmtId="0" fontId="6" fillId="0" borderId="8" xfId="1" applyFont="1" applyBorder="1" applyAlignment="1">
      <alignment vertical="center" shrinkToFit="1"/>
    </xf>
    <xf numFmtId="0" fontId="6" fillId="0" borderId="29" xfId="1" applyFont="1" applyBorder="1" applyAlignment="1">
      <alignment horizontal="right" vertical="center" shrinkToFit="1"/>
    </xf>
    <xf numFmtId="0" fontId="6" fillId="0" borderId="27" xfId="1" applyFont="1" applyBorder="1" applyAlignment="1">
      <alignment vertical="center" shrinkToFit="1"/>
    </xf>
    <xf numFmtId="0" fontId="6" fillId="0" borderId="28" xfId="1" applyFont="1" applyBorder="1" applyAlignment="1">
      <alignment vertical="center" shrinkToFit="1"/>
    </xf>
    <xf numFmtId="0" fontId="4" fillId="0" borderId="2" xfId="1" applyFont="1" applyBorder="1" applyAlignment="1">
      <alignment horizontal="left" vertical="center" shrinkToFit="1"/>
    </xf>
    <xf numFmtId="176" fontId="4" fillId="0" borderId="3" xfId="1" applyNumberFormat="1" applyFont="1" applyBorder="1" applyAlignment="1" applyProtection="1">
      <alignment horizontal="right" vertical="center" shrinkToFit="1"/>
      <protection locked="0"/>
    </xf>
    <xf numFmtId="0" fontId="6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8" fontId="4" fillId="0" borderId="1" xfId="1" applyNumberFormat="1" applyFont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 vertical="center"/>
    </xf>
    <xf numFmtId="0" fontId="0" fillId="0" borderId="28" xfId="0" applyBorder="1" applyAlignment="1">
      <alignment horizontal="distributed" vertical="center" wrapText="1"/>
    </xf>
    <xf numFmtId="38" fontId="4" fillId="0" borderId="2" xfId="1" applyNumberFormat="1" applyFont="1" applyBorder="1" applyAlignment="1" applyProtection="1">
      <alignment horizontal="right" vertical="center"/>
      <protection locked="0"/>
    </xf>
    <xf numFmtId="0" fontId="0" fillId="0" borderId="3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6" fillId="0" borderId="0" xfId="1" applyFont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7" fillId="0" borderId="0" xfId="1" applyFont="1" applyAlignment="1">
      <alignment horizontal="right" vertical="center"/>
    </xf>
    <xf numFmtId="0" fontId="9" fillId="0" borderId="0" xfId="0" applyFont="1">
      <alignment vertical="center"/>
    </xf>
    <xf numFmtId="179" fontId="6" fillId="0" borderId="1" xfId="1" applyNumberFormat="1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distributed" vertical="center" textRotation="255" wrapText="1"/>
    </xf>
    <xf numFmtId="0" fontId="6" fillId="0" borderId="8" xfId="1" applyFont="1" applyBorder="1" applyAlignment="1">
      <alignment horizontal="distributed" vertical="center" textRotation="255" wrapText="1"/>
    </xf>
    <xf numFmtId="0" fontId="6" fillId="0" borderId="22" xfId="1" applyFont="1" applyBorder="1" applyAlignment="1">
      <alignment horizontal="distributed" vertical="center" textRotation="255" wrapText="1"/>
    </xf>
    <xf numFmtId="0" fontId="6" fillId="0" borderId="23" xfId="1" applyFont="1" applyBorder="1" applyAlignment="1">
      <alignment horizontal="distributed" vertical="center" textRotation="255" wrapText="1"/>
    </xf>
    <xf numFmtId="0" fontId="6" fillId="0" borderId="4" xfId="1" applyFont="1" applyBorder="1" applyAlignment="1">
      <alignment horizontal="distributed" vertical="center" textRotation="255" wrapText="1"/>
    </xf>
    <xf numFmtId="0" fontId="6" fillId="0" borderId="9" xfId="1" applyFont="1" applyBorder="1" applyAlignment="1">
      <alignment horizontal="distributed" vertical="center" textRotation="255" wrapText="1"/>
    </xf>
    <xf numFmtId="0" fontId="10" fillId="0" borderId="0" xfId="0" applyFont="1" applyAlignment="1">
      <alignment horizontal="left" vertical="center" shrinkToFit="1"/>
    </xf>
    <xf numFmtId="0" fontId="5" fillId="0" borderId="0" xfId="1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4" fillId="0" borderId="2" xfId="1" quotePrefix="1" applyFont="1" applyBorder="1" applyAlignment="1">
      <alignment horizontal="left" vertical="center" shrinkToFit="1"/>
    </xf>
    <xf numFmtId="0" fontId="4" fillId="0" borderId="27" xfId="1" applyFont="1" applyBorder="1" applyAlignment="1">
      <alignment horizontal="left" vertical="center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6" fillId="0" borderId="0" xfId="1" applyFont="1" applyProtection="1">
      <alignment vertical="center"/>
      <protection locked="0"/>
    </xf>
    <xf numFmtId="0" fontId="11" fillId="0" borderId="39" xfId="0" applyFont="1" applyBorder="1">
      <alignment vertical="center"/>
    </xf>
    <xf numFmtId="0" fontId="11" fillId="0" borderId="40" xfId="0" applyFont="1" applyBorder="1">
      <alignment vertical="center"/>
    </xf>
    <xf numFmtId="0" fontId="9" fillId="0" borderId="41" xfId="0" applyFont="1" applyBorder="1">
      <alignment vertical="center"/>
    </xf>
    <xf numFmtId="0" fontId="11" fillId="0" borderId="42" xfId="0" applyFont="1" applyBorder="1">
      <alignment vertical="center"/>
    </xf>
    <xf numFmtId="0" fontId="11" fillId="0" borderId="43" xfId="0" applyFont="1" applyBorder="1">
      <alignment vertical="center"/>
    </xf>
    <xf numFmtId="0" fontId="9" fillId="0" borderId="44" xfId="0" applyFont="1" applyBorder="1">
      <alignment vertical="center"/>
    </xf>
    <xf numFmtId="0" fontId="11" fillId="0" borderId="45" xfId="0" applyFont="1" applyBorder="1">
      <alignment vertical="center"/>
    </xf>
    <xf numFmtId="0" fontId="11" fillId="0" borderId="46" xfId="0" applyFont="1" applyBorder="1">
      <alignment vertical="center"/>
    </xf>
    <xf numFmtId="0" fontId="9" fillId="0" borderId="47" xfId="0" applyFont="1" applyBorder="1">
      <alignment vertical="center"/>
    </xf>
    <xf numFmtId="0" fontId="6" fillId="2" borderId="29" xfId="1" applyFont="1" applyFill="1" applyBorder="1" applyAlignment="1" applyProtection="1">
      <alignment horizontal="center" vertical="center"/>
      <protection locked="0"/>
    </xf>
    <xf numFmtId="0" fontId="6" fillId="2" borderId="28" xfId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>
      <alignment vertical="center"/>
    </xf>
    <xf numFmtId="0" fontId="6" fillId="0" borderId="3" xfId="1" applyFont="1" applyBorder="1" applyAlignment="1">
      <alignment horizontal="left" vertical="center" shrinkToFit="1"/>
    </xf>
    <xf numFmtId="0" fontId="4" fillId="0" borderId="29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29" xfId="1" applyFont="1" applyBorder="1" applyAlignment="1">
      <alignment horizontal="left" vertical="center" shrinkToFit="1"/>
    </xf>
    <xf numFmtId="0" fontId="8" fillId="0" borderId="0" xfId="1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4" fillId="0" borderId="37" xfId="1" applyFont="1" applyBorder="1" applyAlignment="1">
      <alignment horizontal="center" vertical="center"/>
    </xf>
    <xf numFmtId="0" fontId="11" fillId="0" borderId="37" xfId="0" applyFont="1" applyBorder="1">
      <alignment vertical="center"/>
    </xf>
    <xf numFmtId="0" fontId="9" fillId="0" borderId="37" xfId="0" applyFont="1" applyBorder="1">
      <alignment vertical="center"/>
    </xf>
    <xf numFmtId="0" fontId="11" fillId="0" borderId="38" xfId="0" applyFont="1" applyBorder="1">
      <alignment vertical="center"/>
    </xf>
    <xf numFmtId="0" fontId="9" fillId="0" borderId="38" xfId="0" applyFont="1" applyBorder="1">
      <alignment vertical="center"/>
    </xf>
    <xf numFmtId="0" fontId="6" fillId="2" borderId="2" xfId="1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9" fillId="2" borderId="22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23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vertical="center" shrinkToFit="1"/>
    </xf>
    <xf numFmtId="0" fontId="6" fillId="0" borderId="0" xfId="1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178" fontId="6" fillId="2" borderId="0" xfId="1" applyNumberFormat="1" applyFont="1" applyFill="1" applyAlignment="1" applyProtection="1">
      <alignment horizontal="center" vertical="center"/>
      <protection locked="0"/>
    </xf>
    <xf numFmtId="0" fontId="4" fillId="0" borderId="33" xfId="1" applyFont="1" applyBorder="1" applyAlignment="1">
      <alignment horizontal="distributed" vertical="center" wrapText="1"/>
    </xf>
    <xf numFmtId="0" fontId="4" fillId="0" borderId="34" xfId="1" applyFont="1" applyBorder="1" applyAlignment="1">
      <alignment horizontal="distributed" vertical="center" wrapText="1"/>
    </xf>
    <xf numFmtId="0" fontId="6" fillId="0" borderId="34" xfId="1" applyFont="1" applyBorder="1" applyAlignment="1">
      <alignment horizontal="distributed" vertical="center" wrapText="1"/>
    </xf>
    <xf numFmtId="0" fontId="4" fillId="0" borderId="24" xfId="1" applyFont="1" applyBorder="1" applyAlignment="1">
      <alignment vertical="center" shrinkToFit="1"/>
    </xf>
    <xf numFmtId="0" fontId="4" fillId="0" borderId="27" xfId="1" applyFont="1" applyBorder="1" applyAlignment="1">
      <alignment horizontal="distributed" vertical="center"/>
    </xf>
    <xf numFmtId="0" fontId="4" fillId="0" borderId="28" xfId="1" applyFont="1" applyBorder="1" applyAlignment="1">
      <alignment horizontal="distributed" vertical="center"/>
    </xf>
    <xf numFmtId="0" fontId="4" fillId="0" borderId="27" xfId="1" applyFont="1" applyBorder="1" applyAlignment="1">
      <alignment horizontal="left" vertical="center" shrinkToFit="1"/>
    </xf>
    <xf numFmtId="0" fontId="4" fillId="0" borderId="28" xfId="1" applyFont="1" applyBorder="1" applyAlignment="1">
      <alignment horizontal="left" vertical="center" shrinkToFit="1"/>
    </xf>
    <xf numFmtId="0" fontId="4" fillId="0" borderId="27" xfId="1" quotePrefix="1" applyFont="1" applyBorder="1" applyAlignment="1">
      <alignment horizontal="right" vertical="center" shrinkToFit="1"/>
    </xf>
    <xf numFmtId="38" fontId="4" fillId="0" borderId="33" xfId="1" applyNumberFormat="1" applyFont="1" applyBorder="1">
      <alignment vertical="center"/>
    </xf>
    <xf numFmtId="38" fontId="4" fillId="0" borderId="34" xfId="1" applyNumberFormat="1" applyFont="1" applyBorder="1">
      <alignment vertical="center"/>
    </xf>
    <xf numFmtId="38" fontId="4" fillId="0" borderId="35" xfId="1" applyNumberFormat="1" applyFont="1" applyBorder="1">
      <alignment vertical="center"/>
    </xf>
    <xf numFmtId="38" fontId="4" fillId="0" borderId="33" xfId="1" applyNumberFormat="1" applyFont="1" applyBorder="1" applyProtection="1">
      <alignment vertical="center"/>
      <protection locked="0"/>
    </xf>
    <xf numFmtId="38" fontId="4" fillId="0" borderId="34" xfId="1" applyNumberFormat="1" applyFont="1" applyBorder="1" applyProtection="1">
      <alignment vertical="center"/>
      <protection locked="0"/>
    </xf>
    <xf numFmtId="38" fontId="4" fillId="0" borderId="35" xfId="1" applyNumberFormat="1" applyFont="1" applyBorder="1" applyProtection="1">
      <alignment vertical="center"/>
      <protection locked="0"/>
    </xf>
    <xf numFmtId="38" fontId="4" fillId="0" borderId="24" xfId="1" applyNumberFormat="1" applyFont="1" applyBorder="1">
      <alignment vertical="center"/>
    </xf>
    <xf numFmtId="38" fontId="4" fillId="0" borderId="7" xfId="1" applyNumberFormat="1" applyFont="1" applyBorder="1">
      <alignment vertical="center"/>
    </xf>
    <xf numFmtId="38" fontId="4" fillId="0" borderId="25" xfId="1" applyNumberFormat="1" applyFont="1" applyBorder="1">
      <alignment vertical="center"/>
    </xf>
    <xf numFmtId="38" fontId="4" fillId="0" borderId="24" xfId="1" applyNumberFormat="1" applyFont="1" applyBorder="1" applyProtection="1">
      <alignment vertical="center"/>
      <protection locked="0"/>
    </xf>
    <xf numFmtId="38" fontId="4" fillId="0" borderId="7" xfId="1" applyNumberFormat="1" applyFont="1" applyBorder="1" applyProtection="1">
      <alignment vertical="center"/>
      <protection locked="0"/>
    </xf>
    <xf numFmtId="38" fontId="4" fillId="0" borderId="25" xfId="1" applyNumberFormat="1" applyFont="1" applyBorder="1" applyProtection="1">
      <alignment vertical="center"/>
      <protection locked="0"/>
    </xf>
    <xf numFmtId="0" fontId="4" fillId="0" borderId="0" xfId="1" applyFont="1" applyAlignment="1">
      <alignment vertical="top" shrinkToFit="1"/>
    </xf>
    <xf numFmtId="0" fontId="9" fillId="0" borderId="0" xfId="0" applyFont="1" applyAlignment="1">
      <alignment vertical="top" shrinkToFit="1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183" fontId="4" fillId="3" borderId="2" xfId="1" applyNumberFormat="1" applyFont="1" applyFill="1" applyBorder="1" applyAlignment="1" applyProtection="1">
      <alignment horizontal="center" vertical="center"/>
      <protection locked="0"/>
    </xf>
    <xf numFmtId="183" fontId="4" fillId="3" borderId="3" xfId="1" applyNumberFormat="1" applyFont="1" applyFill="1" applyBorder="1" applyAlignment="1" applyProtection="1">
      <alignment horizontal="center" vertical="center"/>
      <protection locked="0"/>
    </xf>
    <xf numFmtId="183" fontId="4" fillId="3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4" xfId="1" applyFont="1" applyBorder="1">
      <alignment vertical="center"/>
    </xf>
    <xf numFmtId="0" fontId="12" fillId="0" borderId="5" xfId="0" applyFont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6" fillId="0" borderId="3" xfId="1" applyFont="1" applyBorder="1">
      <alignment vertical="center"/>
    </xf>
    <xf numFmtId="0" fontId="0" fillId="0" borderId="28" xfId="0" applyBorder="1" applyAlignment="1">
      <alignment vertical="center" shrinkToFit="1"/>
    </xf>
    <xf numFmtId="0" fontId="4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29" xfId="0" applyFont="1" applyBorder="1" applyAlignment="1">
      <alignment vertical="center" shrinkToFit="1"/>
    </xf>
    <xf numFmtId="0" fontId="11" fillId="0" borderId="28" xfId="0" applyFont="1" applyBorder="1" applyAlignment="1">
      <alignment vertical="center" shrinkToFit="1"/>
    </xf>
    <xf numFmtId="0" fontId="11" fillId="4" borderId="29" xfId="0" applyFont="1" applyFill="1" applyBorder="1" applyAlignment="1" applyProtection="1">
      <alignment horizontal="center" vertical="center"/>
      <protection locked="0"/>
    </xf>
    <xf numFmtId="0" fontId="11" fillId="4" borderId="28" xfId="0" applyFont="1" applyFill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5" fillId="0" borderId="29" xfId="1" applyFont="1" applyBorder="1" applyAlignment="1">
      <alignment horizontal="center" vertical="center" wrapText="1"/>
    </xf>
    <xf numFmtId="0" fontId="6" fillId="0" borderId="29" xfId="1" applyFont="1" applyBorder="1">
      <alignment vertical="center"/>
    </xf>
    <xf numFmtId="0" fontId="6" fillId="0" borderId="27" xfId="1" applyFont="1" applyBorder="1" applyAlignment="1">
      <alignment horizontal="left" vertical="center"/>
    </xf>
    <xf numFmtId="177" fontId="11" fillId="0" borderId="27" xfId="0" applyNumberFormat="1" applyFont="1" applyBorder="1" applyAlignment="1">
      <alignment vertical="center" shrinkToFit="1"/>
    </xf>
    <xf numFmtId="181" fontId="11" fillId="0" borderId="27" xfId="0" applyNumberFormat="1" applyFont="1" applyBorder="1" applyAlignment="1">
      <alignment horizontal="left" vertical="center" shrinkToFit="1"/>
    </xf>
    <xf numFmtId="181" fontId="0" fillId="0" borderId="27" xfId="0" applyNumberFormat="1" applyBorder="1" applyAlignment="1">
      <alignment vertical="center" shrinkToFit="1"/>
    </xf>
    <xf numFmtId="176" fontId="4" fillId="0" borderId="27" xfId="1" applyNumberFormat="1" applyFont="1" applyBorder="1" applyAlignment="1">
      <alignment horizontal="left" vertical="center"/>
    </xf>
    <xf numFmtId="176" fontId="0" fillId="0" borderId="27" xfId="0" applyNumberFormat="1" applyBorder="1">
      <alignment vertical="center"/>
    </xf>
    <xf numFmtId="186" fontId="4" fillId="0" borderId="0" xfId="1" applyNumberFormat="1" applyFont="1" applyAlignment="1">
      <alignment horizontal="center" vertical="center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4" fillId="0" borderId="27" xfId="1" quotePrefix="1" applyFont="1" applyBorder="1" applyAlignment="1">
      <alignment horizontal="left" vertical="center" shrinkToFit="1"/>
    </xf>
    <xf numFmtId="0" fontId="11" fillId="0" borderId="29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28" xfId="0" applyFont="1" applyBorder="1">
      <alignment vertical="center"/>
    </xf>
    <xf numFmtId="0" fontId="4" fillId="0" borderId="29" xfId="1" applyFont="1" applyBorder="1" applyAlignment="1">
      <alignment horizontal="distributed" vertical="center" wrapText="1"/>
    </xf>
    <xf numFmtId="0" fontId="0" fillId="0" borderId="27" xfId="0" applyBorder="1" applyAlignment="1">
      <alignment horizontal="distributed" vertical="center" wrapText="1"/>
    </xf>
    <xf numFmtId="0" fontId="0" fillId="0" borderId="5" xfId="0" applyBorder="1" applyAlignment="1">
      <alignment vertical="center" wrapText="1" shrinkToFit="1"/>
    </xf>
    <xf numFmtId="0" fontId="0" fillId="0" borderId="9" xfId="0" applyBorder="1" applyAlignment="1">
      <alignment vertical="center" wrapText="1" shrinkToFit="1"/>
    </xf>
    <xf numFmtId="0" fontId="4" fillId="0" borderId="27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right"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12" fillId="0" borderId="5" xfId="0" applyNumberFormat="1" applyFont="1" applyBorder="1" applyAlignment="1" applyProtection="1">
      <alignment horizontal="right" vertical="center"/>
      <protection locked="0"/>
    </xf>
    <xf numFmtId="38" fontId="4" fillId="0" borderId="29" xfId="1" applyNumberFormat="1" applyFont="1" applyBorder="1" applyAlignment="1">
      <alignment horizontal="right" vertical="center"/>
    </xf>
    <xf numFmtId="38" fontId="4" fillId="0" borderId="27" xfId="1" applyNumberFormat="1" applyFont="1" applyBorder="1" applyAlignment="1">
      <alignment horizontal="right" vertical="center"/>
    </xf>
    <xf numFmtId="38" fontId="4" fillId="0" borderId="28" xfId="1" applyNumberFormat="1" applyFont="1" applyBorder="1" applyAlignment="1">
      <alignment horizontal="right" vertical="center"/>
    </xf>
    <xf numFmtId="0" fontId="12" fillId="0" borderId="29" xfId="0" applyFont="1" applyBorder="1" applyAlignment="1">
      <alignment horizontal="center" vertical="center"/>
    </xf>
    <xf numFmtId="3" fontId="11" fillId="5" borderId="2" xfId="0" applyNumberFormat="1" applyFont="1" applyFill="1" applyBorder="1" applyAlignment="1">
      <alignment vertical="center" wrapText="1"/>
    </xf>
    <xf numFmtId="3" fontId="11" fillId="5" borderId="3" xfId="0" applyNumberFormat="1" applyFont="1" applyFill="1" applyBorder="1" applyAlignment="1">
      <alignment vertical="center" wrapText="1"/>
    </xf>
    <xf numFmtId="3" fontId="11" fillId="5" borderId="8" xfId="0" applyNumberFormat="1" applyFont="1" applyFill="1" applyBorder="1" applyAlignment="1">
      <alignment vertical="center" wrapText="1"/>
    </xf>
    <xf numFmtId="3" fontId="11" fillId="5" borderId="4" xfId="0" applyNumberFormat="1" applyFont="1" applyFill="1" applyBorder="1" applyAlignment="1">
      <alignment vertical="center" wrapText="1"/>
    </xf>
    <xf numFmtId="3" fontId="11" fillId="5" borderId="5" xfId="0" applyNumberFormat="1" applyFont="1" applyFill="1" applyBorder="1" applyAlignment="1">
      <alignment vertical="center" wrapText="1"/>
    </xf>
    <xf numFmtId="3" fontId="11" fillId="5" borderId="9" xfId="0" applyNumberFormat="1" applyFont="1" applyFill="1" applyBorder="1" applyAlignment="1">
      <alignment vertical="center" wrapText="1"/>
    </xf>
    <xf numFmtId="38" fontId="4" fillId="5" borderId="2" xfId="1" applyNumberFormat="1" applyFont="1" applyFill="1" applyBorder="1">
      <alignment vertical="center"/>
    </xf>
    <xf numFmtId="38" fontId="4" fillId="5" borderId="3" xfId="1" applyNumberFormat="1" applyFont="1" applyFill="1" applyBorder="1">
      <alignment vertical="center"/>
    </xf>
    <xf numFmtId="38" fontId="4" fillId="5" borderId="8" xfId="1" applyNumberFormat="1" applyFont="1" applyFill="1" applyBorder="1">
      <alignment vertical="center"/>
    </xf>
    <xf numFmtId="38" fontId="4" fillId="5" borderId="4" xfId="1" applyNumberFormat="1" applyFont="1" applyFill="1" applyBorder="1">
      <alignment vertical="center"/>
    </xf>
    <xf numFmtId="38" fontId="4" fillId="5" borderId="5" xfId="1" applyNumberFormat="1" applyFont="1" applyFill="1" applyBorder="1">
      <alignment vertical="center"/>
    </xf>
    <xf numFmtId="38" fontId="4" fillId="5" borderId="9" xfId="1" applyNumberFormat="1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14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70</xdr:row>
          <xdr:rowOff>0</xdr:rowOff>
        </xdr:from>
        <xdr:to>
          <xdr:col>41</xdr:col>
          <xdr:colOff>0</xdr:colOff>
          <xdr:row>71</xdr:row>
          <xdr:rowOff>9525</xdr:rowOff>
        </xdr:to>
        <xdr:pic>
          <xdr:nvPicPr>
            <xdr:cNvPr id="2115" name="Picture 67">
              <a:extLs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画像E1" spid="_x0000_s2218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086100" y="13087350"/>
              <a:ext cx="4124325" cy="2190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4"/>
  </sheetPr>
  <dimension ref="A1:BJ140"/>
  <sheetViews>
    <sheetView showGridLines="0" tabSelected="1" view="pageBreakPreview" topLeftCell="A36" zoomScaleNormal="100" zoomScaleSheetLayoutView="100" workbookViewId="0">
      <selection activeCell="X47" sqref="X47:AF47"/>
    </sheetView>
  </sheetViews>
  <sheetFormatPr defaultColWidth="2.25" defaultRowHeight="13.5" x14ac:dyDescent="0.15"/>
  <cols>
    <col min="1" max="2" width="2.25" style="8"/>
    <col min="3" max="3" width="2.375" style="8" customWidth="1"/>
    <col min="4" max="17" width="2.25" style="8"/>
    <col min="18" max="19" width="2.25" style="8" customWidth="1"/>
    <col min="20" max="22" width="2.25" style="8"/>
    <col min="23" max="23" width="2.25" style="8" customWidth="1"/>
    <col min="24" max="25" width="2.25" style="8"/>
    <col min="26" max="26" width="2.25" style="8" customWidth="1"/>
    <col min="27" max="29" width="2.25" style="8"/>
    <col min="30" max="32" width="2.25" style="8" customWidth="1"/>
    <col min="33" max="34" width="2.25" style="8"/>
    <col min="35" max="35" width="4.5" style="8" bestFit="1" customWidth="1"/>
    <col min="36" max="48" width="2.25" style="8"/>
    <col min="49" max="49" width="3.5" style="8" customWidth="1"/>
    <col min="50" max="60" width="2.25" style="8"/>
    <col min="61" max="61" width="2.5" style="8" bestFit="1" customWidth="1"/>
    <col min="62" max="16384" width="2.25" style="8"/>
  </cols>
  <sheetData>
    <row r="1" spans="1:42" s="2" customFormat="1" ht="13.5" customHeight="1" x14ac:dyDescent="0.15">
      <c r="A1" s="1"/>
      <c r="B1" s="2" t="s">
        <v>279</v>
      </c>
      <c r="U1" s="3" t="s">
        <v>22</v>
      </c>
      <c r="V1" s="3"/>
      <c r="W1" s="3"/>
      <c r="X1" s="3"/>
      <c r="Y1" s="66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8"/>
    </row>
    <row r="2" spans="1:42" s="2" customFormat="1" ht="15" customHeight="1" x14ac:dyDescent="0.15">
      <c r="U2" s="69" t="s">
        <v>23</v>
      </c>
      <c r="V2" s="70"/>
      <c r="W2" s="70"/>
      <c r="X2" s="71"/>
      <c r="Y2" s="4" t="s">
        <v>37</v>
      </c>
      <c r="Z2" s="70" t="s">
        <v>24</v>
      </c>
      <c r="AA2" s="75"/>
      <c r="AB2" s="75"/>
      <c r="AC2" s="5" t="s">
        <v>37</v>
      </c>
      <c r="AD2" s="70" t="s">
        <v>25</v>
      </c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1"/>
    </row>
    <row r="3" spans="1:42" s="2" customFormat="1" ht="15" customHeight="1" x14ac:dyDescent="0.15">
      <c r="U3" s="72"/>
      <c r="V3" s="73"/>
      <c r="W3" s="73"/>
      <c r="X3" s="74"/>
      <c r="Y3" s="6" t="s">
        <v>37</v>
      </c>
      <c r="Z3" s="73" t="s">
        <v>26</v>
      </c>
      <c r="AA3" s="73"/>
      <c r="AB3" s="73"/>
      <c r="AC3" s="7" t="s">
        <v>37</v>
      </c>
      <c r="AD3" s="73" t="s">
        <v>27</v>
      </c>
      <c r="AE3" s="73"/>
      <c r="AF3" s="73"/>
      <c r="AG3" s="73"/>
      <c r="AH3" s="81" t="s">
        <v>37</v>
      </c>
      <c r="AI3" s="82" t="s">
        <v>248</v>
      </c>
      <c r="AJ3" s="76"/>
      <c r="AK3" s="76"/>
      <c r="AL3" s="76"/>
      <c r="AM3" s="76"/>
      <c r="AN3" s="76"/>
      <c r="AO3" s="73"/>
      <c r="AP3" s="74"/>
    </row>
    <row r="4" spans="1:42" s="2" customFormat="1" ht="13.5" customHeight="1" x14ac:dyDescent="0.15"/>
    <row r="5" spans="1:42" s="2" customFormat="1" ht="13.5" customHeight="1" x14ac:dyDescent="0.15"/>
    <row r="6" spans="1:42" s="2" customFormat="1" ht="13.5" customHeight="1" x14ac:dyDescent="0.15">
      <c r="AC6" s="375" t="s">
        <v>28</v>
      </c>
      <c r="AD6" s="375"/>
      <c r="AE6" s="411" t="s">
        <v>40</v>
      </c>
      <c r="AF6" s="411"/>
      <c r="AG6" s="411"/>
      <c r="AH6" s="411"/>
      <c r="AI6" s="411"/>
      <c r="AJ6" s="411"/>
      <c r="AK6" s="411"/>
      <c r="AL6" s="411"/>
      <c r="AM6" s="411"/>
      <c r="AN6" s="411"/>
      <c r="AO6" s="411"/>
      <c r="AP6" s="411"/>
    </row>
    <row r="7" spans="1:42" s="2" customFormat="1" ht="13.5" customHeight="1" x14ac:dyDescent="0.15"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ht="20.25" customHeight="1" x14ac:dyDescent="0.15">
      <c r="A8" s="348" t="s">
        <v>43</v>
      </c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11"/>
      <c r="Z8" s="11"/>
      <c r="AA8" s="346" t="str">
        <f>IF(AD2="■","(治験)",IF(AH2="■","(製造販売後臨床試験)",""))</f>
        <v/>
      </c>
      <c r="AB8" s="347"/>
      <c r="AC8" s="347"/>
      <c r="AD8" s="347"/>
      <c r="AE8" s="347"/>
      <c r="AF8" s="347"/>
      <c r="AG8" s="347"/>
      <c r="AH8" s="347"/>
      <c r="AI8" s="347"/>
      <c r="AJ8" s="347"/>
      <c r="AK8" s="347"/>
      <c r="AL8" s="347"/>
      <c r="AM8" s="347"/>
      <c r="AN8" s="347"/>
      <c r="AO8" s="347"/>
      <c r="AP8" s="347"/>
    </row>
    <row r="9" spans="1:42" ht="13.5" customHeight="1" x14ac:dyDescent="0.15">
      <c r="A9" s="10"/>
      <c r="W9" s="12"/>
      <c r="X9" s="12"/>
      <c r="Y9" s="12"/>
      <c r="Z9" s="12"/>
      <c r="AA9" s="12"/>
      <c r="AB9" s="12"/>
      <c r="AC9" s="12"/>
      <c r="AD9" s="12"/>
      <c r="AE9" s="12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</row>
    <row r="10" spans="1:42" ht="13.5" customHeight="1" x14ac:dyDescent="0.15">
      <c r="A10" s="155" t="s">
        <v>245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W10" s="12"/>
      <c r="X10" s="12"/>
      <c r="Y10" s="12"/>
      <c r="Z10" s="12"/>
      <c r="AA10" s="12"/>
      <c r="AB10" s="12"/>
      <c r="AC10" s="12"/>
      <c r="AD10" s="12"/>
      <c r="AE10" s="12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</row>
    <row r="11" spans="1:42" ht="13.5" customHeight="1" x14ac:dyDescent="0.15">
      <c r="A11" s="10"/>
      <c r="W11" s="12"/>
      <c r="X11" s="392" t="s">
        <v>29</v>
      </c>
      <c r="Y11" s="393"/>
      <c r="Z11" s="393"/>
      <c r="AA11" s="393"/>
      <c r="AB11" s="393"/>
      <c r="AC11" s="393"/>
      <c r="AD11" s="12"/>
      <c r="AE11" s="12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</row>
    <row r="12" spans="1:42" ht="13.5" customHeight="1" x14ac:dyDescent="0.15">
      <c r="A12" s="10"/>
      <c r="W12" s="12"/>
      <c r="X12" s="14"/>
      <c r="Y12" s="358" t="s">
        <v>76</v>
      </c>
      <c r="Z12" s="358"/>
      <c r="AA12" s="358"/>
      <c r="AB12" s="358"/>
      <c r="AC12" s="291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15"/>
      <c r="AP12" s="15"/>
    </row>
    <row r="13" spans="1:42" ht="13.5" customHeight="1" x14ac:dyDescent="0.15">
      <c r="A13" s="10"/>
      <c r="W13" s="12"/>
      <c r="X13" s="14"/>
      <c r="Y13" s="358" t="s">
        <v>77</v>
      </c>
      <c r="Z13" s="358"/>
      <c r="AA13" s="358"/>
      <c r="AB13" s="358"/>
      <c r="AC13" s="291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15"/>
      <c r="AP13" s="408"/>
    </row>
    <row r="14" spans="1:42" ht="13.5" customHeight="1" x14ac:dyDescent="0.15">
      <c r="A14" s="10"/>
      <c r="W14" s="12"/>
      <c r="X14" s="14"/>
      <c r="Y14" s="16"/>
      <c r="Z14" s="16"/>
      <c r="AA14" s="16"/>
      <c r="AB14" s="16"/>
      <c r="AC14" s="291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15"/>
      <c r="AP14" s="409"/>
    </row>
    <row r="15" spans="1:42" ht="13.5" customHeight="1" x14ac:dyDescent="0.15">
      <c r="A15" s="10"/>
      <c r="W15" s="12"/>
      <c r="X15" s="13"/>
      <c r="Y15" s="17"/>
      <c r="Z15" s="17"/>
      <c r="AA15" s="17"/>
      <c r="AB15" s="17"/>
      <c r="AC15" s="17"/>
      <c r="AD15" s="12"/>
      <c r="AE15" s="12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</row>
    <row r="16" spans="1:42" ht="13.5" customHeight="1" x14ac:dyDescent="0.15">
      <c r="A16" s="10"/>
      <c r="W16" s="12"/>
      <c r="X16" s="392" t="s">
        <v>30</v>
      </c>
      <c r="Y16" s="393"/>
      <c r="Z16" s="393"/>
      <c r="AA16" s="393"/>
      <c r="AB16" s="393"/>
      <c r="AC16" s="393"/>
      <c r="AD16" s="12"/>
      <c r="AE16" s="12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</row>
    <row r="17" spans="1:42" ht="13.5" customHeight="1" x14ac:dyDescent="0.15">
      <c r="A17" s="10"/>
      <c r="W17" s="12"/>
      <c r="X17" s="14"/>
      <c r="Y17" s="358" t="s">
        <v>78</v>
      </c>
      <c r="Z17" s="358"/>
      <c r="AA17" s="358"/>
      <c r="AB17" s="358"/>
      <c r="AC17" s="291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15"/>
      <c r="AP17" s="15"/>
    </row>
    <row r="18" spans="1:42" ht="13.5" customHeight="1" x14ac:dyDescent="0.15">
      <c r="A18" s="10"/>
      <c r="W18" s="12"/>
      <c r="X18" s="12"/>
      <c r="Y18" s="359" t="s">
        <v>235</v>
      </c>
      <c r="Z18" s="360"/>
      <c r="AA18" s="360"/>
      <c r="AB18" s="360"/>
      <c r="AC18" s="293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16"/>
      <c r="AP18" s="18" t="s">
        <v>42</v>
      </c>
    </row>
    <row r="19" spans="1:42" ht="13.5" customHeight="1" x14ac:dyDescent="0.15">
      <c r="A19" s="10"/>
      <c r="W19" s="12"/>
      <c r="X19" s="12"/>
      <c r="Y19" s="12"/>
      <c r="Z19" s="12"/>
      <c r="AA19" s="12"/>
      <c r="AB19" s="12"/>
      <c r="AC19" s="12"/>
      <c r="AD19" s="12"/>
      <c r="AE19" s="12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</row>
    <row r="20" spans="1:42" ht="13.5" customHeight="1" x14ac:dyDescent="0.15">
      <c r="A20" s="10"/>
      <c r="W20" s="12"/>
      <c r="X20" s="12"/>
      <c r="Y20" s="12"/>
      <c r="Z20" s="12"/>
      <c r="AA20" s="12"/>
      <c r="AB20" s="12"/>
      <c r="AC20" s="12"/>
      <c r="AD20" s="12"/>
      <c r="AE20" s="12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</row>
    <row r="21" spans="1:42" ht="13.5" customHeight="1" x14ac:dyDescent="0.15">
      <c r="A21" s="10"/>
      <c r="B21" s="8" t="s">
        <v>39</v>
      </c>
      <c r="W21" s="12"/>
      <c r="X21" s="12"/>
      <c r="Y21" s="12"/>
      <c r="Z21" s="12"/>
      <c r="AA21" s="12"/>
      <c r="AB21" s="12"/>
      <c r="AC21" s="12"/>
      <c r="AD21" s="12"/>
      <c r="AE21" s="12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</row>
    <row r="22" spans="1:42" ht="13.5" customHeight="1" x14ac:dyDescent="0.15">
      <c r="A22" s="10"/>
      <c r="W22" s="12"/>
      <c r="X22" s="12"/>
      <c r="Y22" s="12"/>
      <c r="Z22" s="12"/>
      <c r="AA22" s="12"/>
      <c r="AB22" s="12"/>
      <c r="AC22" s="12"/>
      <c r="AD22" s="12"/>
      <c r="AE22" s="12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</row>
    <row r="23" spans="1:42" ht="13.5" customHeight="1" x14ac:dyDescent="0.15">
      <c r="A23" s="155" t="s">
        <v>31</v>
      </c>
      <c r="B23" s="410"/>
      <c r="C23" s="410"/>
      <c r="D23" s="410"/>
      <c r="E23" s="410"/>
      <c r="F23" s="410"/>
      <c r="G23" s="410"/>
      <c r="H23" s="410"/>
      <c r="I23" s="410"/>
      <c r="J23" s="410"/>
      <c r="K23" s="410"/>
      <c r="L23" s="410"/>
      <c r="M23" s="410"/>
      <c r="N23" s="410"/>
      <c r="O23" s="410"/>
      <c r="P23" s="410"/>
      <c r="Q23" s="410"/>
      <c r="R23" s="410"/>
      <c r="S23" s="410"/>
      <c r="T23" s="410"/>
      <c r="U23" s="410"/>
      <c r="V23" s="410"/>
      <c r="W23" s="410"/>
      <c r="X23" s="410"/>
      <c r="Y23" s="410"/>
      <c r="Z23" s="410"/>
      <c r="AA23" s="410"/>
      <c r="AB23" s="410"/>
      <c r="AC23" s="410"/>
      <c r="AD23" s="410"/>
      <c r="AE23" s="410"/>
      <c r="AF23" s="410"/>
      <c r="AG23" s="410"/>
      <c r="AH23" s="410"/>
      <c r="AI23" s="410"/>
      <c r="AJ23" s="410"/>
      <c r="AK23" s="410"/>
      <c r="AL23" s="410"/>
      <c r="AM23" s="410"/>
      <c r="AN23" s="410"/>
      <c r="AO23" s="410"/>
      <c r="AP23" s="410"/>
    </row>
    <row r="24" spans="1:42" ht="13.5" customHeight="1" x14ac:dyDescent="0.15">
      <c r="A24" s="10"/>
      <c r="W24" s="12"/>
      <c r="X24" s="12"/>
      <c r="Y24" s="12"/>
      <c r="Z24" s="12"/>
      <c r="AA24" s="12"/>
      <c r="AB24" s="12"/>
      <c r="AC24" s="12"/>
      <c r="AD24" s="12"/>
      <c r="AE24" s="12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</row>
    <row r="25" spans="1:42" ht="13.5" customHeight="1" x14ac:dyDescent="0.15">
      <c r="A25" s="317" t="s">
        <v>32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63"/>
      <c r="L25" s="364"/>
      <c r="M25" s="364"/>
      <c r="N25" s="364"/>
      <c r="O25" s="364"/>
      <c r="P25" s="364"/>
      <c r="Q25" s="364"/>
      <c r="R25" s="364"/>
      <c r="S25" s="364"/>
      <c r="T25" s="364"/>
      <c r="U25" s="364"/>
      <c r="V25" s="317" t="s">
        <v>33</v>
      </c>
      <c r="W25" s="318"/>
      <c r="X25" s="318"/>
      <c r="Y25" s="318"/>
      <c r="Z25" s="318"/>
      <c r="AA25" s="318"/>
      <c r="AB25" s="318"/>
      <c r="AC25" s="318"/>
      <c r="AD25" s="318"/>
      <c r="AE25" s="318"/>
      <c r="AF25" s="319"/>
      <c r="AG25" s="320"/>
      <c r="AH25" s="320"/>
      <c r="AI25" s="320"/>
      <c r="AJ25" s="320"/>
      <c r="AK25" s="320"/>
      <c r="AL25" s="320"/>
      <c r="AM25" s="320"/>
      <c r="AN25" s="320"/>
      <c r="AO25" s="320"/>
      <c r="AP25" s="321"/>
    </row>
    <row r="26" spans="1:42" ht="13.5" customHeight="1" x14ac:dyDescent="0.15">
      <c r="A26" s="317"/>
      <c r="B26" s="318"/>
      <c r="C26" s="318"/>
      <c r="D26" s="318"/>
      <c r="E26" s="318"/>
      <c r="F26" s="318"/>
      <c r="G26" s="318"/>
      <c r="H26" s="318"/>
      <c r="I26" s="318"/>
      <c r="J26" s="318"/>
      <c r="K26" s="363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17"/>
      <c r="W26" s="318"/>
      <c r="X26" s="318"/>
      <c r="Y26" s="318"/>
      <c r="Z26" s="318"/>
      <c r="AA26" s="318"/>
      <c r="AB26" s="318"/>
      <c r="AC26" s="318"/>
      <c r="AD26" s="318"/>
      <c r="AE26" s="318"/>
      <c r="AF26" s="322"/>
      <c r="AG26" s="323"/>
      <c r="AH26" s="323"/>
      <c r="AI26" s="323"/>
      <c r="AJ26" s="323"/>
      <c r="AK26" s="323"/>
      <c r="AL26" s="323"/>
      <c r="AM26" s="323"/>
      <c r="AN26" s="323"/>
      <c r="AO26" s="323"/>
      <c r="AP26" s="324"/>
    </row>
    <row r="27" spans="1:42" ht="13.5" customHeight="1" x14ac:dyDescent="0.15">
      <c r="A27" s="318"/>
      <c r="B27" s="318"/>
      <c r="C27" s="318"/>
      <c r="D27" s="318"/>
      <c r="E27" s="318"/>
      <c r="F27" s="318"/>
      <c r="G27" s="318"/>
      <c r="H27" s="318"/>
      <c r="I27" s="318"/>
      <c r="J27" s="318"/>
      <c r="K27" s="364"/>
      <c r="L27" s="364"/>
      <c r="M27" s="364"/>
      <c r="N27" s="364"/>
      <c r="O27" s="364"/>
      <c r="P27" s="364"/>
      <c r="Q27" s="364"/>
      <c r="R27" s="364"/>
      <c r="S27" s="364"/>
      <c r="T27" s="364"/>
      <c r="U27" s="364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25"/>
      <c r="AG27" s="326"/>
      <c r="AH27" s="326"/>
      <c r="AI27" s="326"/>
      <c r="AJ27" s="326"/>
      <c r="AK27" s="326"/>
      <c r="AL27" s="326"/>
      <c r="AM27" s="326"/>
      <c r="AN27" s="326"/>
      <c r="AO27" s="326"/>
      <c r="AP27" s="327"/>
    </row>
    <row r="28" spans="1:42" ht="13.5" customHeight="1" x14ac:dyDescent="0.15">
      <c r="A28" s="335" t="s">
        <v>34</v>
      </c>
      <c r="B28" s="336"/>
      <c r="C28" s="336"/>
      <c r="D28" s="336"/>
      <c r="E28" s="336"/>
      <c r="F28" s="336"/>
      <c r="G28" s="336"/>
      <c r="H28" s="336"/>
      <c r="I28" s="336"/>
      <c r="J28" s="336"/>
      <c r="K28" s="399"/>
      <c r="L28" s="400"/>
      <c r="M28" s="400"/>
      <c r="N28" s="400"/>
      <c r="O28" s="400"/>
      <c r="P28" s="400"/>
      <c r="Q28" s="400"/>
      <c r="R28" s="400"/>
      <c r="S28" s="400"/>
      <c r="T28" s="400"/>
      <c r="U28" s="400"/>
      <c r="V28" s="400"/>
      <c r="W28" s="400"/>
      <c r="X28" s="400"/>
      <c r="Y28" s="400"/>
      <c r="Z28" s="400"/>
      <c r="AA28" s="400"/>
      <c r="AB28" s="400"/>
      <c r="AC28" s="400"/>
      <c r="AD28" s="400"/>
      <c r="AE28" s="400"/>
      <c r="AF28" s="400"/>
      <c r="AG28" s="400"/>
      <c r="AH28" s="400"/>
      <c r="AI28" s="400"/>
      <c r="AJ28" s="400"/>
      <c r="AK28" s="400"/>
      <c r="AL28" s="400"/>
      <c r="AM28" s="400"/>
      <c r="AN28" s="400"/>
      <c r="AO28" s="400"/>
      <c r="AP28" s="401"/>
    </row>
    <row r="29" spans="1:42" ht="13.5" customHeight="1" x14ac:dyDescent="0.15">
      <c r="A29" s="336"/>
      <c r="B29" s="336"/>
      <c r="C29" s="336"/>
      <c r="D29" s="336"/>
      <c r="E29" s="336"/>
      <c r="F29" s="336"/>
      <c r="G29" s="336"/>
      <c r="H29" s="336"/>
      <c r="I29" s="336"/>
      <c r="J29" s="336"/>
      <c r="K29" s="402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3"/>
      <c r="AB29" s="403"/>
      <c r="AC29" s="403"/>
      <c r="AD29" s="403"/>
      <c r="AE29" s="403"/>
      <c r="AF29" s="403"/>
      <c r="AG29" s="403"/>
      <c r="AH29" s="403"/>
      <c r="AI29" s="403"/>
      <c r="AJ29" s="403"/>
      <c r="AK29" s="403"/>
      <c r="AL29" s="403"/>
      <c r="AM29" s="403"/>
      <c r="AN29" s="403"/>
      <c r="AO29" s="403"/>
      <c r="AP29" s="404"/>
    </row>
    <row r="30" spans="1:42" ht="13.5" customHeight="1" x14ac:dyDescent="0.15">
      <c r="A30" s="336"/>
      <c r="B30" s="336"/>
      <c r="C30" s="336"/>
      <c r="D30" s="336"/>
      <c r="E30" s="336"/>
      <c r="F30" s="336"/>
      <c r="G30" s="336"/>
      <c r="H30" s="336"/>
      <c r="I30" s="336"/>
      <c r="J30" s="336"/>
      <c r="K30" s="402"/>
      <c r="L30" s="403"/>
      <c r="M30" s="403"/>
      <c r="N30" s="403"/>
      <c r="O30" s="403"/>
      <c r="P30" s="403"/>
      <c r="Q30" s="403"/>
      <c r="R30" s="403"/>
      <c r="S30" s="403"/>
      <c r="T30" s="403"/>
      <c r="U30" s="403"/>
      <c r="V30" s="403"/>
      <c r="W30" s="403"/>
      <c r="X30" s="403"/>
      <c r="Y30" s="403"/>
      <c r="Z30" s="403"/>
      <c r="AA30" s="403"/>
      <c r="AB30" s="403"/>
      <c r="AC30" s="403"/>
      <c r="AD30" s="403"/>
      <c r="AE30" s="403"/>
      <c r="AF30" s="403"/>
      <c r="AG30" s="403"/>
      <c r="AH30" s="403"/>
      <c r="AI30" s="403"/>
      <c r="AJ30" s="403"/>
      <c r="AK30" s="403"/>
      <c r="AL30" s="403"/>
      <c r="AM30" s="403"/>
      <c r="AN30" s="403"/>
      <c r="AO30" s="403"/>
      <c r="AP30" s="404"/>
    </row>
    <row r="31" spans="1:42" ht="13.5" customHeight="1" x14ac:dyDescent="0.15">
      <c r="A31" s="336"/>
      <c r="B31" s="336"/>
      <c r="C31" s="336"/>
      <c r="D31" s="336"/>
      <c r="E31" s="336"/>
      <c r="F31" s="336"/>
      <c r="G31" s="336"/>
      <c r="H31" s="336"/>
      <c r="I31" s="336"/>
      <c r="J31" s="336"/>
      <c r="K31" s="402"/>
      <c r="L31" s="403"/>
      <c r="M31" s="403"/>
      <c r="N31" s="403"/>
      <c r="O31" s="403"/>
      <c r="P31" s="403"/>
      <c r="Q31" s="403"/>
      <c r="R31" s="403"/>
      <c r="S31" s="403"/>
      <c r="T31" s="403"/>
      <c r="U31" s="403"/>
      <c r="V31" s="403"/>
      <c r="W31" s="403"/>
      <c r="X31" s="403"/>
      <c r="Y31" s="403"/>
      <c r="Z31" s="403"/>
      <c r="AA31" s="403"/>
      <c r="AB31" s="403"/>
      <c r="AC31" s="403"/>
      <c r="AD31" s="403"/>
      <c r="AE31" s="403"/>
      <c r="AF31" s="403"/>
      <c r="AG31" s="403"/>
      <c r="AH31" s="403"/>
      <c r="AI31" s="403"/>
      <c r="AJ31" s="403"/>
      <c r="AK31" s="403"/>
      <c r="AL31" s="403"/>
      <c r="AM31" s="403"/>
      <c r="AN31" s="403"/>
      <c r="AO31" s="403"/>
      <c r="AP31" s="404"/>
    </row>
    <row r="32" spans="1:42" ht="13.5" customHeight="1" x14ac:dyDescent="0.15">
      <c r="A32" s="336"/>
      <c r="B32" s="336"/>
      <c r="C32" s="336"/>
      <c r="D32" s="336"/>
      <c r="E32" s="336"/>
      <c r="F32" s="336"/>
      <c r="G32" s="336"/>
      <c r="H32" s="336"/>
      <c r="I32" s="336"/>
      <c r="J32" s="336"/>
      <c r="K32" s="402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/>
      <c r="AA32" s="403"/>
      <c r="AB32" s="403"/>
      <c r="AC32" s="403"/>
      <c r="AD32" s="403"/>
      <c r="AE32" s="403"/>
      <c r="AF32" s="403"/>
      <c r="AG32" s="403"/>
      <c r="AH32" s="403"/>
      <c r="AI32" s="403"/>
      <c r="AJ32" s="403"/>
      <c r="AK32" s="403"/>
      <c r="AL32" s="403"/>
      <c r="AM32" s="403"/>
      <c r="AN32" s="403"/>
      <c r="AO32" s="403"/>
      <c r="AP32" s="404"/>
    </row>
    <row r="33" spans="1:53" ht="13.5" customHeight="1" x14ac:dyDescent="0.15">
      <c r="A33" s="336"/>
      <c r="B33" s="336"/>
      <c r="C33" s="336"/>
      <c r="D33" s="336"/>
      <c r="E33" s="336"/>
      <c r="F33" s="336"/>
      <c r="G33" s="336"/>
      <c r="H33" s="336"/>
      <c r="I33" s="336"/>
      <c r="J33" s="336"/>
      <c r="K33" s="405"/>
      <c r="L33" s="406"/>
      <c r="M33" s="406"/>
      <c r="N33" s="406"/>
      <c r="O33" s="406"/>
      <c r="P33" s="406"/>
      <c r="Q33" s="406"/>
      <c r="R33" s="406"/>
      <c r="S33" s="406"/>
      <c r="T33" s="406"/>
      <c r="U33" s="406"/>
      <c r="V33" s="406"/>
      <c r="W33" s="406"/>
      <c r="X33" s="406"/>
      <c r="Y33" s="406"/>
      <c r="Z33" s="406"/>
      <c r="AA33" s="406"/>
      <c r="AB33" s="406"/>
      <c r="AC33" s="406"/>
      <c r="AD33" s="406"/>
      <c r="AE33" s="406"/>
      <c r="AF33" s="406"/>
      <c r="AG33" s="406"/>
      <c r="AH33" s="406"/>
      <c r="AI33" s="406"/>
      <c r="AJ33" s="406"/>
      <c r="AK33" s="406"/>
      <c r="AL33" s="406"/>
      <c r="AM33" s="406"/>
      <c r="AN33" s="406"/>
      <c r="AO33" s="406"/>
      <c r="AP33" s="407"/>
    </row>
    <row r="34" spans="1:53" ht="13.5" customHeight="1" x14ac:dyDescent="0.15">
      <c r="A34" s="335" t="s">
        <v>202</v>
      </c>
      <c r="B34" s="336"/>
      <c r="C34" s="336"/>
      <c r="D34" s="336"/>
      <c r="E34" s="336"/>
      <c r="F34" s="336"/>
      <c r="G34" s="336"/>
      <c r="H34" s="336"/>
      <c r="I34" s="336"/>
      <c r="J34" s="336"/>
      <c r="K34" s="350" t="str">
        <f>IF(OR(Y2="■",AC2="■"),P58,"区分にチェックを入れて下さい")</f>
        <v>区分にチェックを入れて下さい</v>
      </c>
      <c r="L34" s="351"/>
      <c r="M34" s="351"/>
      <c r="N34" s="351"/>
      <c r="O34" s="351"/>
      <c r="P34" s="351"/>
      <c r="Q34" s="351"/>
      <c r="R34" s="351"/>
      <c r="S34" s="351"/>
      <c r="T34" s="351"/>
      <c r="U34" s="351"/>
      <c r="V34" s="351"/>
      <c r="W34" s="351"/>
      <c r="X34" s="351"/>
      <c r="Y34" s="351"/>
      <c r="Z34" s="351"/>
      <c r="AA34" s="351"/>
      <c r="AB34" s="351"/>
      <c r="AC34" s="351"/>
      <c r="AD34" s="351"/>
      <c r="AE34" s="351"/>
      <c r="AF34" s="351"/>
      <c r="AG34" s="351"/>
      <c r="AH34" s="351"/>
      <c r="AI34" s="351"/>
      <c r="AJ34" s="351"/>
      <c r="AK34" s="351"/>
      <c r="AL34" s="351"/>
      <c r="AM34" s="351"/>
      <c r="AN34" s="351"/>
      <c r="AO34" s="351"/>
      <c r="AP34" s="351"/>
    </row>
    <row r="35" spans="1:53" ht="13.5" customHeight="1" x14ac:dyDescent="0.15">
      <c r="A35" s="336"/>
      <c r="B35" s="336"/>
      <c r="C35" s="336"/>
      <c r="D35" s="336"/>
      <c r="E35" s="336"/>
      <c r="F35" s="336"/>
      <c r="G35" s="336"/>
      <c r="H35" s="336"/>
      <c r="I35" s="336"/>
      <c r="J35" s="336"/>
      <c r="K35" s="351"/>
      <c r="L35" s="351"/>
      <c r="M35" s="351"/>
      <c r="N35" s="351"/>
      <c r="O35" s="351"/>
      <c r="P35" s="351"/>
      <c r="Q35" s="351"/>
      <c r="R35" s="351"/>
      <c r="S35" s="351"/>
      <c r="T35" s="351"/>
      <c r="U35" s="351"/>
      <c r="V35" s="351"/>
      <c r="W35" s="351"/>
      <c r="X35" s="351"/>
      <c r="Y35" s="351"/>
      <c r="Z35" s="351"/>
      <c r="AA35" s="351"/>
      <c r="AB35" s="351"/>
      <c r="AC35" s="351"/>
      <c r="AD35" s="351"/>
      <c r="AE35" s="351"/>
      <c r="AF35" s="351"/>
      <c r="AG35" s="351"/>
      <c r="AH35" s="351"/>
      <c r="AI35" s="351"/>
      <c r="AJ35" s="351"/>
      <c r="AK35" s="351"/>
      <c r="AL35" s="351"/>
      <c r="AM35" s="351"/>
      <c r="AN35" s="351"/>
      <c r="AO35" s="351"/>
      <c r="AP35" s="351"/>
    </row>
    <row r="36" spans="1:53" ht="13.5" customHeight="1" x14ac:dyDescent="0.15">
      <c r="A36" s="10"/>
      <c r="W36" s="12"/>
      <c r="X36" s="12"/>
      <c r="Y36" s="12"/>
      <c r="Z36" s="12"/>
      <c r="AA36" s="12"/>
      <c r="AB36" s="12"/>
      <c r="AC36" s="12"/>
      <c r="AD36" s="12"/>
      <c r="AE36" s="12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</row>
    <row r="37" spans="1:53" ht="9.75" customHeight="1" x14ac:dyDescent="0.15">
      <c r="A37" s="10"/>
      <c r="W37" s="12"/>
      <c r="X37" s="12"/>
      <c r="Y37" s="12"/>
      <c r="Z37" s="12"/>
      <c r="AA37" s="12"/>
      <c r="AB37" s="12"/>
      <c r="AC37" s="12"/>
      <c r="AD37" s="12"/>
      <c r="AE37" s="12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</row>
    <row r="38" spans="1:53" ht="13.5" customHeight="1" x14ac:dyDescent="0.15">
      <c r="A38" s="166" t="s">
        <v>36</v>
      </c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7"/>
      <c r="AO38" s="167"/>
      <c r="AP38" s="167"/>
    </row>
    <row r="39" spans="1:53" ht="30.75" customHeight="1" x14ac:dyDescent="0.15">
      <c r="A39" s="162" t="s">
        <v>0</v>
      </c>
      <c r="B39" s="123"/>
      <c r="C39" s="123"/>
      <c r="D39" s="123"/>
      <c r="E39" s="123"/>
      <c r="F39" s="123"/>
      <c r="G39" s="123"/>
      <c r="H39" s="123"/>
      <c r="I39" s="123"/>
      <c r="J39" s="123"/>
      <c r="K39" s="222"/>
      <c r="L39" s="275" t="s">
        <v>277</v>
      </c>
      <c r="M39" s="123"/>
      <c r="N39" s="123"/>
      <c r="O39" s="222"/>
      <c r="P39" s="275" t="s">
        <v>278</v>
      </c>
      <c r="Q39" s="123"/>
      <c r="R39" s="123"/>
      <c r="S39" s="222"/>
      <c r="T39" s="482" t="s">
        <v>295</v>
      </c>
      <c r="U39" s="123"/>
      <c r="V39" s="123"/>
      <c r="W39" s="222"/>
      <c r="X39" s="162" t="s">
        <v>16</v>
      </c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6"/>
      <c r="AQ39" s="224" t="s">
        <v>41</v>
      </c>
      <c r="AR39" s="387"/>
      <c r="AS39" s="387"/>
      <c r="AT39" s="387"/>
      <c r="AU39" s="387"/>
      <c r="AV39" s="387"/>
      <c r="AW39" s="387"/>
    </row>
    <row r="40" spans="1:53" ht="16.5" customHeight="1" x14ac:dyDescent="0.15">
      <c r="A40" s="352" t="s">
        <v>1</v>
      </c>
      <c r="B40" s="353"/>
      <c r="C40" s="279" t="s">
        <v>44</v>
      </c>
      <c r="D40" s="280"/>
      <c r="E40" s="280"/>
      <c r="F40" s="280"/>
      <c r="G40" s="280"/>
      <c r="H40" s="280"/>
      <c r="I40" s="280"/>
      <c r="J40" s="279" t="s">
        <v>45</v>
      </c>
      <c r="K40" s="294"/>
      <c r="L40" s="314">
        <v>0</v>
      </c>
      <c r="M40" s="315"/>
      <c r="N40" s="315"/>
      <c r="O40" s="316"/>
      <c r="P40" s="337">
        <f>L40</f>
        <v>0</v>
      </c>
      <c r="Q40" s="338"/>
      <c r="R40" s="338"/>
      <c r="S40" s="338"/>
      <c r="T40" s="337">
        <f>P40-L40</f>
        <v>0</v>
      </c>
      <c r="U40" s="338"/>
      <c r="V40" s="338"/>
      <c r="W40" s="338"/>
      <c r="X40" s="391" t="s">
        <v>209</v>
      </c>
      <c r="Y40" s="418"/>
      <c r="Z40" s="418"/>
      <c r="AA40" s="418"/>
      <c r="AB40" s="418"/>
      <c r="AC40" s="418"/>
      <c r="AD40" s="418"/>
      <c r="AE40" s="418"/>
      <c r="AF40" s="418"/>
      <c r="AG40" s="418"/>
      <c r="AH40" s="418"/>
      <c r="AI40" s="418"/>
      <c r="AJ40" s="418"/>
      <c r="AK40" s="418"/>
      <c r="AL40" s="418"/>
      <c r="AM40" s="418"/>
      <c r="AN40" s="418"/>
      <c r="AO40" s="418"/>
      <c r="AP40" s="419"/>
      <c r="AQ40" s="455" t="s">
        <v>237</v>
      </c>
      <c r="AR40" s="118"/>
      <c r="AS40" s="118"/>
      <c r="AT40" s="456"/>
      <c r="AU40" s="457">
        <v>0</v>
      </c>
      <c r="AV40" s="458"/>
      <c r="AW40" s="46" t="s">
        <v>236</v>
      </c>
    </row>
    <row r="41" spans="1:53" ht="16.5" customHeight="1" x14ac:dyDescent="0.15">
      <c r="A41" s="354"/>
      <c r="B41" s="355"/>
      <c r="C41" s="279" t="s">
        <v>46</v>
      </c>
      <c r="D41" s="280"/>
      <c r="E41" s="280"/>
      <c r="F41" s="280"/>
      <c r="G41" s="280"/>
      <c r="H41" s="280"/>
      <c r="I41" s="280"/>
      <c r="J41" s="416" t="s">
        <v>47</v>
      </c>
      <c r="K41" s="417"/>
      <c r="L41" s="314">
        <v>0</v>
      </c>
      <c r="M41" s="315"/>
      <c r="N41" s="315"/>
      <c r="O41" s="316"/>
      <c r="P41" s="337">
        <v>0</v>
      </c>
      <c r="Q41" s="338"/>
      <c r="R41" s="338"/>
      <c r="S41" s="338"/>
      <c r="T41" s="337">
        <f t="shared" ref="T41:T53" si="0">P41-L41</f>
        <v>0</v>
      </c>
      <c r="U41" s="338"/>
      <c r="V41" s="338"/>
      <c r="W41" s="338"/>
      <c r="X41" s="330"/>
      <c r="Y41" s="331"/>
      <c r="Z41" s="331"/>
      <c r="AA41" s="331"/>
      <c r="AB41" s="331"/>
      <c r="AC41" s="331"/>
      <c r="AD41" s="331"/>
      <c r="AE41" s="331"/>
      <c r="AF41" s="331"/>
      <c r="AG41" s="331"/>
      <c r="AH41" s="331"/>
      <c r="AI41" s="331"/>
      <c r="AJ41" s="331"/>
      <c r="AK41" s="331"/>
      <c r="AL41" s="331"/>
      <c r="AM41" s="331"/>
      <c r="AN41" s="331"/>
      <c r="AO41" s="331"/>
      <c r="AP41" s="332"/>
      <c r="AQ41" s="86" t="s">
        <v>249</v>
      </c>
      <c r="AR41" s="80"/>
      <c r="AS41" s="80"/>
      <c r="AT41" s="85"/>
      <c r="AU41" s="459" t="s">
        <v>276</v>
      </c>
      <c r="AV41" s="459"/>
      <c r="AW41" s="460"/>
      <c r="AZ41" s="1" t="s">
        <v>250</v>
      </c>
    </row>
    <row r="42" spans="1:53" ht="16.5" customHeight="1" x14ac:dyDescent="0.15">
      <c r="A42" s="354"/>
      <c r="B42" s="355"/>
      <c r="C42" s="279" t="s">
        <v>48</v>
      </c>
      <c r="D42" s="280"/>
      <c r="E42" s="280"/>
      <c r="F42" s="280"/>
      <c r="G42" s="280"/>
      <c r="H42" s="280"/>
      <c r="I42" s="280"/>
      <c r="J42" s="279" t="s">
        <v>49</v>
      </c>
      <c r="K42" s="294"/>
      <c r="L42" s="314">
        <v>0</v>
      </c>
      <c r="M42" s="315"/>
      <c r="N42" s="315"/>
      <c r="O42" s="316"/>
      <c r="P42" s="337">
        <v>0</v>
      </c>
      <c r="Q42" s="338"/>
      <c r="R42" s="338"/>
      <c r="S42" s="338"/>
      <c r="T42" s="337">
        <f t="shared" si="0"/>
        <v>0</v>
      </c>
      <c r="U42" s="338"/>
      <c r="V42" s="338"/>
      <c r="W42" s="338"/>
      <c r="X42" s="330"/>
      <c r="Y42" s="331"/>
      <c r="Z42" s="331"/>
      <c r="AA42" s="331"/>
      <c r="AB42" s="331"/>
      <c r="AC42" s="331"/>
      <c r="AD42" s="331"/>
      <c r="AE42" s="331"/>
      <c r="AF42" s="331"/>
      <c r="AG42" s="331"/>
      <c r="AH42" s="331"/>
      <c r="AI42" s="331"/>
      <c r="AJ42" s="331"/>
      <c r="AK42" s="331"/>
      <c r="AL42" s="331"/>
      <c r="AM42" s="331"/>
      <c r="AN42" s="331"/>
      <c r="AO42" s="331"/>
      <c r="AP42" s="332"/>
      <c r="AQ42" s="83"/>
      <c r="AR42"/>
      <c r="AS42"/>
      <c r="AT42"/>
      <c r="AU42"/>
      <c r="AV42"/>
      <c r="AW42" s="84"/>
    </row>
    <row r="43" spans="1:53" ht="16.5" customHeight="1" x14ac:dyDescent="0.15">
      <c r="A43" s="354"/>
      <c r="B43" s="355"/>
      <c r="C43" s="478" t="s">
        <v>213</v>
      </c>
      <c r="D43" s="479"/>
      <c r="E43" s="479"/>
      <c r="F43" s="479"/>
      <c r="G43" s="479"/>
      <c r="H43" s="479"/>
      <c r="I43" s="479"/>
      <c r="J43" s="279" t="s">
        <v>214</v>
      </c>
      <c r="K43" s="339"/>
      <c r="L43" s="314">
        <v>0</v>
      </c>
      <c r="M43" s="315"/>
      <c r="N43" s="315"/>
      <c r="O43" s="316"/>
      <c r="P43" s="337">
        <f>L43</f>
        <v>0</v>
      </c>
      <c r="Q43" s="338"/>
      <c r="R43" s="338"/>
      <c r="S43" s="338"/>
      <c r="T43" s="337">
        <f t="shared" si="0"/>
        <v>0</v>
      </c>
      <c r="U43" s="338"/>
      <c r="V43" s="338"/>
      <c r="W43" s="338"/>
      <c r="X43" s="48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50"/>
      <c r="AQ43" s="461" t="s">
        <v>37</v>
      </c>
      <c r="AR43" s="462"/>
      <c r="AS43" s="495" t="s">
        <v>251</v>
      </c>
      <c r="AT43" s="163"/>
      <c r="AU43" s="163"/>
      <c r="AV43" s="163"/>
      <c r="AW43" s="164"/>
      <c r="AZ43" s="1" t="s">
        <v>252</v>
      </c>
    </row>
    <row r="44" spans="1:53" ht="16.5" customHeight="1" x14ac:dyDescent="0.15">
      <c r="A44" s="354"/>
      <c r="B44" s="355"/>
      <c r="C44" s="304" t="s">
        <v>218</v>
      </c>
      <c r="D44" s="305"/>
      <c r="E44" s="305"/>
      <c r="F44" s="305"/>
      <c r="G44" s="305"/>
      <c r="H44" s="305"/>
      <c r="I44" s="305"/>
      <c r="J44" s="295" t="s">
        <v>197</v>
      </c>
      <c r="K44" s="306"/>
      <c r="L44" s="314">
        <v>0</v>
      </c>
      <c r="M44" s="315"/>
      <c r="N44" s="315"/>
      <c r="O44" s="316"/>
      <c r="P44" s="337">
        <v>0</v>
      </c>
      <c r="Q44" s="338"/>
      <c r="R44" s="338"/>
      <c r="S44" s="338"/>
      <c r="T44" s="337">
        <f t="shared" si="0"/>
        <v>0</v>
      </c>
      <c r="U44" s="338"/>
      <c r="V44" s="338"/>
      <c r="W44" s="338"/>
      <c r="X44" s="361" t="s">
        <v>255</v>
      </c>
      <c r="Y44" s="173"/>
      <c r="Z44" s="173"/>
      <c r="AA44" s="173"/>
      <c r="AB44" s="173"/>
      <c r="AC44" s="173"/>
      <c r="AD44" s="173"/>
      <c r="AE44" s="313">
        <v>0</v>
      </c>
      <c r="AF44" s="313"/>
      <c r="AG44" s="313"/>
      <c r="AH44" s="45" t="s">
        <v>210</v>
      </c>
      <c r="AI44" s="51"/>
      <c r="AJ44" s="51"/>
      <c r="AK44" s="27"/>
      <c r="AL44" s="27"/>
      <c r="AM44" s="51"/>
      <c r="AN44" s="51"/>
      <c r="AO44" s="51"/>
      <c r="AP44" s="52"/>
      <c r="AQ44" s="475" t="s">
        <v>211</v>
      </c>
      <c r="AR44" s="476"/>
      <c r="AS44" s="476"/>
      <c r="AT44" s="477"/>
      <c r="AU44" s="472">
        <v>0</v>
      </c>
      <c r="AV44" s="473"/>
      <c r="AW44" s="46" t="s">
        <v>212</v>
      </c>
      <c r="BA44" s="1" t="s">
        <v>253</v>
      </c>
    </row>
    <row r="45" spans="1:53" ht="16.5" customHeight="1" x14ac:dyDescent="0.15">
      <c r="A45" s="354"/>
      <c r="B45" s="355"/>
      <c r="C45" s="304" t="s">
        <v>201</v>
      </c>
      <c r="D45" s="305"/>
      <c r="E45" s="305"/>
      <c r="F45" s="305"/>
      <c r="G45" s="305"/>
      <c r="H45" s="305"/>
      <c r="I45" s="305"/>
      <c r="J45" s="295" t="s">
        <v>198</v>
      </c>
      <c r="K45" s="306"/>
      <c r="L45" s="496">
        <v>0</v>
      </c>
      <c r="M45" s="497"/>
      <c r="N45" s="497"/>
      <c r="O45" s="498"/>
      <c r="P45" s="340" t="e">
        <f>AB45*AL45*AA46</f>
        <v>#REF!</v>
      </c>
      <c r="Q45" s="341"/>
      <c r="R45" s="341"/>
      <c r="S45" s="342"/>
      <c r="T45" s="340" t="e">
        <f t="shared" si="0"/>
        <v>#REF!</v>
      </c>
      <c r="U45" s="341"/>
      <c r="V45" s="341"/>
      <c r="W45" s="342"/>
      <c r="X45" s="333" t="s">
        <v>203</v>
      </c>
      <c r="Y45" s="182"/>
      <c r="Z45" s="182"/>
      <c r="AA45" s="182"/>
      <c r="AB45" s="334" t="e">
        <f>#REF!</f>
        <v>#REF!</v>
      </c>
      <c r="AC45" s="182"/>
      <c r="AD45" s="182"/>
      <c r="AE45" s="174" t="s">
        <v>243</v>
      </c>
      <c r="AF45" s="173"/>
      <c r="AG45" s="173"/>
      <c r="AH45" s="173"/>
      <c r="AI45" s="173"/>
      <c r="AJ45" s="173"/>
      <c r="AK45" s="173"/>
      <c r="AL45" s="174">
        <f>AU45</f>
        <v>0</v>
      </c>
      <c r="AM45" s="173"/>
      <c r="AN45" s="173"/>
      <c r="AO45" s="312" t="s">
        <v>238</v>
      </c>
      <c r="AP45" s="175"/>
      <c r="AQ45" s="475" t="s">
        <v>239</v>
      </c>
      <c r="AR45" s="476"/>
      <c r="AS45" s="476"/>
      <c r="AT45" s="477"/>
      <c r="AU45" s="472">
        <v>0</v>
      </c>
      <c r="AV45" s="473"/>
      <c r="AW45" s="46" t="s">
        <v>128</v>
      </c>
    </row>
    <row r="46" spans="1:53" ht="16.5" customHeight="1" x14ac:dyDescent="0.15">
      <c r="A46" s="354"/>
      <c r="B46" s="355"/>
      <c r="C46" s="107"/>
      <c r="D46" s="108"/>
      <c r="E46" s="108"/>
      <c r="F46" s="108"/>
      <c r="G46" s="108"/>
      <c r="H46" s="108"/>
      <c r="I46" s="108"/>
      <c r="J46" s="108"/>
      <c r="K46" s="109"/>
      <c r="L46" s="499"/>
      <c r="M46" s="500"/>
      <c r="N46" s="500"/>
      <c r="O46" s="501"/>
      <c r="P46" s="343"/>
      <c r="Q46" s="344"/>
      <c r="R46" s="344"/>
      <c r="S46" s="345"/>
      <c r="T46" s="343">
        <f t="shared" si="0"/>
        <v>0</v>
      </c>
      <c r="U46" s="344"/>
      <c r="V46" s="344"/>
      <c r="W46" s="345"/>
      <c r="X46" s="307" t="s">
        <v>18</v>
      </c>
      <c r="Y46" s="308"/>
      <c r="Z46" s="308"/>
      <c r="AA46" s="309">
        <f>AU44</f>
        <v>0</v>
      </c>
      <c r="AB46" s="309"/>
      <c r="AC46" s="309"/>
      <c r="AD46" s="310" t="s">
        <v>19</v>
      </c>
      <c r="AE46" s="308"/>
      <c r="AF46" s="308"/>
      <c r="AG46" s="308"/>
      <c r="AH46" s="308"/>
      <c r="AI46" s="308"/>
      <c r="AJ46" s="308"/>
      <c r="AK46" s="308"/>
      <c r="AL46" s="308"/>
      <c r="AM46" s="308"/>
      <c r="AN46" s="308"/>
      <c r="AO46" s="308"/>
      <c r="AP46" s="311"/>
      <c r="AQ46" s="487"/>
      <c r="AR46" s="488"/>
      <c r="AS46" s="488"/>
      <c r="AT46" s="488"/>
      <c r="AU46" s="488"/>
      <c r="AV46" s="488"/>
      <c r="AW46" s="489"/>
    </row>
    <row r="47" spans="1:53" ht="13.5" customHeight="1" x14ac:dyDescent="0.15">
      <c r="A47" s="354"/>
      <c r="B47" s="355"/>
      <c r="C47" s="295" t="s">
        <v>2</v>
      </c>
      <c r="D47" s="296"/>
      <c r="E47" s="296"/>
      <c r="F47" s="296"/>
      <c r="G47" s="296"/>
      <c r="H47" s="296"/>
      <c r="I47" s="296"/>
      <c r="J47" s="295" t="s">
        <v>199</v>
      </c>
      <c r="K47" s="298"/>
      <c r="L47" s="502">
        <v>0</v>
      </c>
      <c r="M47" s="503"/>
      <c r="N47" s="503"/>
      <c r="O47" s="504"/>
      <c r="P47" s="340">
        <f>(AR48*AG47*AA48)</f>
        <v>0</v>
      </c>
      <c r="Q47" s="341"/>
      <c r="R47" s="341"/>
      <c r="S47" s="342"/>
      <c r="T47" s="340">
        <f t="shared" si="0"/>
        <v>0</v>
      </c>
      <c r="U47" s="341"/>
      <c r="V47" s="341"/>
      <c r="W47" s="342"/>
      <c r="X47" s="361" t="str">
        <f>"@" &amp; AR48  &amp; "×被験者来院回数（"</f>
        <v>@10,000×被験者来院回数（</v>
      </c>
      <c r="Y47" s="388"/>
      <c r="Z47" s="388"/>
      <c r="AA47" s="388"/>
      <c r="AB47" s="388"/>
      <c r="AC47" s="388"/>
      <c r="AD47" s="388"/>
      <c r="AE47" s="388"/>
      <c r="AF47" s="388"/>
      <c r="AG47" s="313">
        <f>AU45</f>
        <v>0</v>
      </c>
      <c r="AH47" s="313"/>
      <c r="AI47" s="313"/>
      <c r="AJ47" s="312" t="s">
        <v>17</v>
      </c>
      <c r="AK47" s="174"/>
      <c r="AL47" s="174"/>
      <c r="AM47" s="328"/>
      <c r="AN47" s="328"/>
      <c r="AO47" s="328"/>
      <c r="AP47" s="329"/>
      <c r="AQ47" s="87" t="s">
        <v>267</v>
      </c>
      <c r="AR47" s="88"/>
      <c r="AS47" s="88"/>
      <c r="AT47" s="88"/>
      <c r="AU47" s="88"/>
      <c r="AV47" s="88"/>
      <c r="AW47" s="89"/>
      <c r="AZ47" s="1" t="s">
        <v>269</v>
      </c>
    </row>
    <row r="48" spans="1:53" ht="13.5" customHeight="1" x14ac:dyDescent="0.15">
      <c r="A48" s="354"/>
      <c r="B48" s="355"/>
      <c r="C48" s="297"/>
      <c r="D48" s="297"/>
      <c r="E48" s="297"/>
      <c r="F48" s="297"/>
      <c r="G48" s="297"/>
      <c r="H48" s="297"/>
      <c r="I48" s="297"/>
      <c r="J48" s="297"/>
      <c r="K48" s="299"/>
      <c r="L48" s="505"/>
      <c r="M48" s="506"/>
      <c r="N48" s="506"/>
      <c r="O48" s="507"/>
      <c r="P48" s="343"/>
      <c r="Q48" s="344"/>
      <c r="R48" s="344"/>
      <c r="S48" s="345"/>
      <c r="T48" s="343"/>
      <c r="U48" s="344"/>
      <c r="V48" s="344"/>
      <c r="W48" s="345"/>
      <c r="X48" s="307" t="s">
        <v>18</v>
      </c>
      <c r="Y48" s="308"/>
      <c r="Z48" s="308"/>
      <c r="AA48" s="309">
        <f>AU44</f>
        <v>0</v>
      </c>
      <c r="AB48" s="309"/>
      <c r="AC48" s="309"/>
      <c r="AD48" s="310" t="s">
        <v>19</v>
      </c>
      <c r="AE48" s="308"/>
      <c r="AF48" s="308"/>
      <c r="AG48" s="308"/>
      <c r="AH48" s="308"/>
      <c r="AI48" s="308"/>
      <c r="AJ48" s="308"/>
      <c r="AK48" s="308"/>
      <c r="AL48" s="308"/>
      <c r="AM48" s="308"/>
      <c r="AN48" s="308"/>
      <c r="AO48" s="308"/>
      <c r="AP48" s="311"/>
      <c r="AQ48" s="77"/>
      <c r="AR48" s="491" t="s">
        <v>297</v>
      </c>
      <c r="AS48" s="491"/>
      <c r="AT48" s="491"/>
      <c r="AU48" s="491"/>
      <c r="AV48" s="491"/>
      <c r="AW48" s="90" t="s">
        <v>268</v>
      </c>
      <c r="AZ48" s="1"/>
      <c r="BA48" s="1" t="s">
        <v>270</v>
      </c>
    </row>
    <row r="49" spans="1:49" ht="16.5" customHeight="1" x14ac:dyDescent="0.15">
      <c r="A49" s="354"/>
      <c r="B49" s="355"/>
      <c r="C49" s="279" t="s">
        <v>50</v>
      </c>
      <c r="D49" s="280"/>
      <c r="E49" s="280"/>
      <c r="F49" s="280"/>
      <c r="G49" s="280"/>
      <c r="H49" s="280"/>
      <c r="I49" s="280"/>
      <c r="J49" s="279" t="s">
        <v>215</v>
      </c>
      <c r="K49" s="294"/>
      <c r="L49" s="314">
        <v>0</v>
      </c>
      <c r="M49" s="315"/>
      <c r="N49" s="315"/>
      <c r="O49" s="316"/>
      <c r="P49" s="337">
        <v>0</v>
      </c>
      <c r="Q49" s="338"/>
      <c r="R49" s="338"/>
      <c r="S49" s="338"/>
      <c r="T49" s="337">
        <f t="shared" si="0"/>
        <v>0</v>
      </c>
      <c r="U49" s="338"/>
      <c r="V49" s="338"/>
      <c r="W49" s="338"/>
      <c r="X49" s="330"/>
      <c r="Y49" s="331"/>
      <c r="Z49" s="331"/>
      <c r="AA49" s="331"/>
      <c r="AB49" s="331"/>
      <c r="AC49" s="331"/>
      <c r="AD49" s="331"/>
      <c r="AE49" s="331"/>
      <c r="AF49" s="331"/>
      <c r="AG49" s="331"/>
      <c r="AH49" s="331"/>
      <c r="AI49" s="331"/>
      <c r="AJ49" s="331"/>
      <c r="AK49" s="331"/>
      <c r="AL49" s="331"/>
      <c r="AM49" s="331"/>
      <c r="AN49" s="331"/>
      <c r="AO49" s="331"/>
      <c r="AP49" s="332"/>
      <c r="AQ49" s="490"/>
      <c r="AR49" s="225"/>
      <c r="AS49" s="225"/>
      <c r="AT49" s="225"/>
      <c r="AU49" s="225"/>
      <c r="AV49" s="225"/>
      <c r="AW49" s="226"/>
    </row>
    <row r="50" spans="1:49" ht="16.5" customHeight="1" x14ac:dyDescent="0.15">
      <c r="A50" s="354"/>
      <c r="B50" s="355"/>
      <c r="C50" s="279" t="s">
        <v>51</v>
      </c>
      <c r="D50" s="280"/>
      <c r="E50" s="280"/>
      <c r="F50" s="280"/>
      <c r="G50" s="280"/>
      <c r="H50" s="280"/>
      <c r="I50" s="280"/>
      <c r="J50" s="279" t="s">
        <v>200</v>
      </c>
      <c r="K50" s="294"/>
      <c r="L50" s="314">
        <v>0</v>
      </c>
      <c r="M50" s="315"/>
      <c r="N50" s="315"/>
      <c r="O50" s="316"/>
      <c r="P50" s="337">
        <f>IF(AQ50="□",AG50*50000*AM50,AG50*20000*AM50)</f>
        <v>0</v>
      </c>
      <c r="Q50" s="338"/>
      <c r="R50" s="338"/>
      <c r="S50" s="338"/>
      <c r="T50" s="337">
        <f t="shared" si="0"/>
        <v>0</v>
      </c>
      <c r="U50" s="338"/>
      <c r="V50" s="338"/>
      <c r="W50" s="338"/>
      <c r="X50" s="301" t="str">
        <f>IF(AQ50="□","＠50,000×被験者対応回数（","＠20,000×被験者対応回数（")</f>
        <v>＠20,000×被験者対応回数（</v>
      </c>
      <c r="Y50" s="120"/>
      <c r="Z50" s="120"/>
      <c r="AA50" s="120"/>
      <c r="AB50" s="120"/>
      <c r="AC50" s="120"/>
      <c r="AD50" s="120"/>
      <c r="AE50" s="120"/>
      <c r="AF50" s="120"/>
      <c r="AG50" s="300">
        <f>AU45</f>
        <v>0</v>
      </c>
      <c r="AH50" s="300"/>
      <c r="AI50" s="300"/>
      <c r="AJ50" s="302" t="s">
        <v>220</v>
      </c>
      <c r="AK50" s="303"/>
      <c r="AL50" s="303"/>
      <c r="AM50" s="223">
        <f>AU44</f>
        <v>0</v>
      </c>
      <c r="AN50" s="223"/>
      <c r="AO50" s="47" t="s">
        <v>219</v>
      </c>
      <c r="AP50" s="53"/>
      <c r="AQ50" s="385" t="s">
        <v>275</v>
      </c>
      <c r="AR50" s="386"/>
      <c r="AS50" s="389" t="s">
        <v>156</v>
      </c>
      <c r="AT50" s="362"/>
      <c r="AU50" s="362"/>
      <c r="AV50" s="362"/>
      <c r="AW50" s="390"/>
    </row>
    <row r="51" spans="1:49" ht="16.5" customHeight="1" x14ac:dyDescent="0.15">
      <c r="A51" s="354"/>
      <c r="B51" s="355"/>
      <c r="C51" s="279" t="s">
        <v>52</v>
      </c>
      <c r="D51" s="280"/>
      <c r="E51" s="280"/>
      <c r="F51" s="280"/>
      <c r="G51" s="280"/>
      <c r="H51" s="280"/>
      <c r="I51" s="280"/>
      <c r="J51" s="279" t="s">
        <v>216</v>
      </c>
      <c r="K51" s="294"/>
      <c r="L51" s="314">
        <v>0</v>
      </c>
      <c r="M51" s="315"/>
      <c r="N51" s="315"/>
      <c r="O51" s="316"/>
      <c r="P51" s="337">
        <f>(50000*AE51)</f>
        <v>0</v>
      </c>
      <c r="Q51" s="338"/>
      <c r="R51" s="338"/>
      <c r="S51" s="338"/>
      <c r="T51" s="337">
        <f t="shared" si="0"/>
        <v>0</v>
      </c>
      <c r="U51" s="338"/>
      <c r="V51" s="338"/>
      <c r="W51" s="338"/>
      <c r="X51" s="301" t="s">
        <v>254</v>
      </c>
      <c r="Y51" s="120"/>
      <c r="Z51" s="120"/>
      <c r="AA51" s="120"/>
      <c r="AB51" s="120"/>
      <c r="AC51" s="120"/>
      <c r="AD51" s="120"/>
      <c r="AE51" s="300">
        <f>AU40</f>
        <v>0</v>
      </c>
      <c r="AF51" s="300"/>
      <c r="AG51" s="300"/>
      <c r="AH51" s="362" t="s">
        <v>221</v>
      </c>
      <c r="AI51" s="133"/>
      <c r="AJ51" s="133"/>
      <c r="AK51" s="133"/>
      <c r="AL51" s="133"/>
      <c r="AM51" s="223"/>
      <c r="AN51" s="223"/>
      <c r="AO51" s="47"/>
      <c r="AP51" s="52"/>
      <c r="AQ51" s="394"/>
      <c r="AR51" s="395"/>
      <c r="AS51" s="395"/>
      <c r="AT51" s="395"/>
      <c r="AU51" s="395"/>
      <c r="AV51" s="395"/>
      <c r="AW51" s="396"/>
    </row>
    <row r="52" spans="1:49" ht="16.5" customHeight="1" x14ac:dyDescent="0.15">
      <c r="A52" s="354"/>
      <c r="B52" s="355"/>
      <c r="C52" s="279" t="s">
        <v>53</v>
      </c>
      <c r="D52" s="280"/>
      <c r="E52" s="280"/>
      <c r="F52" s="280"/>
      <c r="G52" s="280"/>
      <c r="H52" s="280"/>
      <c r="I52" s="280"/>
      <c r="J52" s="279" t="s">
        <v>217</v>
      </c>
      <c r="K52" s="294"/>
      <c r="L52" s="314">
        <v>0</v>
      </c>
      <c r="M52" s="315"/>
      <c r="N52" s="315"/>
      <c r="O52" s="316"/>
      <c r="P52" s="337">
        <f>Y140</f>
        <v>0</v>
      </c>
      <c r="Q52" s="338"/>
      <c r="R52" s="338"/>
      <c r="S52" s="338"/>
      <c r="T52" s="337">
        <f t="shared" si="0"/>
        <v>0</v>
      </c>
      <c r="U52" s="338"/>
      <c r="V52" s="338"/>
      <c r="W52" s="338"/>
      <c r="X52" s="391"/>
      <c r="Y52" s="331"/>
      <c r="Z52" s="331"/>
      <c r="AA52" s="331"/>
      <c r="AB52" s="331"/>
      <c r="AC52" s="331"/>
      <c r="AD52" s="331"/>
      <c r="AE52" s="331"/>
      <c r="AF52" s="331"/>
      <c r="AG52" s="331"/>
      <c r="AH52" s="331"/>
      <c r="AI52" s="331"/>
      <c r="AJ52" s="331"/>
      <c r="AK52" s="331"/>
      <c r="AL52" s="331"/>
      <c r="AM52" s="331"/>
      <c r="AN52" s="331"/>
      <c r="AO52" s="331"/>
      <c r="AP52" s="332"/>
      <c r="AQ52" s="395"/>
      <c r="AR52" s="395"/>
      <c r="AS52" s="395"/>
      <c r="AT52" s="395"/>
      <c r="AU52" s="395"/>
      <c r="AV52" s="395"/>
      <c r="AW52" s="396"/>
    </row>
    <row r="53" spans="1:49" ht="16.5" customHeight="1" x14ac:dyDescent="0.15">
      <c r="A53" s="354"/>
      <c r="B53" s="355"/>
      <c r="C53" s="279" t="s">
        <v>262</v>
      </c>
      <c r="D53" s="280"/>
      <c r="E53" s="280"/>
      <c r="F53" s="280"/>
      <c r="G53" s="280"/>
      <c r="H53" s="280"/>
      <c r="I53" s="280"/>
      <c r="J53" s="482" t="s">
        <v>263</v>
      </c>
      <c r="K53" s="483"/>
      <c r="L53" s="314">
        <v>0</v>
      </c>
      <c r="M53" s="315"/>
      <c r="N53" s="315"/>
      <c r="O53" s="316"/>
      <c r="P53" s="337">
        <v>0</v>
      </c>
      <c r="Q53" s="338"/>
      <c r="R53" s="338"/>
      <c r="S53" s="338"/>
      <c r="T53" s="337">
        <f t="shared" si="0"/>
        <v>0</v>
      </c>
      <c r="U53" s="338"/>
      <c r="V53" s="338"/>
      <c r="W53" s="338"/>
      <c r="X53" s="301" t="s">
        <v>266</v>
      </c>
      <c r="Y53" s="474"/>
      <c r="Z53" s="474"/>
      <c r="AA53" s="474"/>
      <c r="AB53" s="474"/>
      <c r="AC53" s="420">
        <v>0</v>
      </c>
      <c r="AD53" s="420"/>
      <c r="AE53" s="302" t="s">
        <v>264</v>
      </c>
      <c r="AF53" s="302"/>
      <c r="AG53" s="302"/>
      <c r="AH53" s="362"/>
      <c r="AI53" s="133"/>
      <c r="AJ53" s="133"/>
      <c r="AK53" s="133"/>
      <c r="AL53" s="133"/>
      <c r="AM53" s="78"/>
      <c r="AN53" s="78"/>
      <c r="AO53" s="78"/>
      <c r="AP53" s="79"/>
      <c r="AQ53" s="395"/>
      <c r="AR53" s="395"/>
      <c r="AS53" s="395"/>
      <c r="AT53" s="395"/>
      <c r="AU53" s="395"/>
      <c r="AV53" s="395"/>
      <c r="AW53" s="396"/>
    </row>
    <row r="54" spans="1:49" ht="16.5" customHeight="1" x14ac:dyDescent="0.15">
      <c r="A54" s="356"/>
      <c r="B54" s="357"/>
      <c r="C54" s="279" t="s">
        <v>3</v>
      </c>
      <c r="D54" s="280"/>
      <c r="E54" s="280"/>
      <c r="F54" s="280"/>
      <c r="G54" s="280"/>
      <c r="H54" s="280"/>
      <c r="I54" s="280"/>
      <c r="J54" s="279" t="s">
        <v>54</v>
      </c>
      <c r="K54" s="294"/>
      <c r="L54" s="492">
        <f>SUM(L40:O53)</f>
        <v>0</v>
      </c>
      <c r="M54" s="493"/>
      <c r="N54" s="493"/>
      <c r="O54" s="494"/>
      <c r="P54" s="337" t="e">
        <f>SUM(P40:S53)</f>
        <v>#REF!</v>
      </c>
      <c r="Q54" s="338"/>
      <c r="R54" s="338"/>
      <c r="S54" s="338"/>
      <c r="T54" s="337" t="e">
        <f>P54-L54</f>
        <v>#REF!</v>
      </c>
      <c r="U54" s="338"/>
      <c r="V54" s="338"/>
      <c r="W54" s="338"/>
      <c r="X54" s="391" t="s">
        <v>265</v>
      </c>
      <c r="Y54" s="331"/>
      <c r="Z54" s="331"/>
      <c r="AA54" s="331"/>
      <c r="AB54" s="331"/>
      <c r="AC54" s="331"/>
      <c r="AD54" s="331"/>
      <c r="AE54" s="331"/>
      <c r="AF54" s="331"/>
      <c r="AG54" s="331"/>
      <c r="AH54" s="331"/>
      <c r="AI54" s="331"/>
      <c r="AJ54" s="331"/>
      <c r="AK54" s="331"/>
      <c r="AL54" s="331"/>
      <c r="AM54" s="331"/>
      <c r="AN54" s="331"/>
      <c r="AO54" s="331"/>
      <c r="AP54" s="332"/>
      <c r="AQ54" s="395"/>
      <c r="AR54" s="395"/>
      <c r="AS54" s="395"/>
      <c r="AT54" s="395"/>
      <c r="AU54" s="395"/>
      <c r="AV54" s="395"/>
      <c r="AW54" s="396"/>
    </row>
    <row r="55" spans="1:49" ht="16.5" customHeight="1" thickBot="1" x14ac:dyDescent="0.2">
      <c r="A55" s="412" t="s">
        <v>55</v>
      </c>
      <c r="B55" s="413"/>
      <c r="C55" s="414"/>
      <c r="D55" s="414"/>
      <c r="E55" s="414"/>
      <c r="F55" s="414"/>
      <c r="G55" s="414"/>
      <c r="H55" s="414"/>
      <c r="I55" s="414"/>
      <c r="J55" s="295" t="s">
        <v>56</v>
      </c>
      <c r="K55" s="298"/>
      <c r="L55" s="421">
        <f>ROUNDDOWN(L54*0.3,0)</f>
        <v>0</v>
      </c>
      <c r="M55" s="422"/>
      <c r="N55" s="422"/>
      <c r="O55" s="423"/>
      <c r="P55" s="424" t="e">
        <f>ROUNDDOWN(P54*0.3,0)</f>
        <v>#REF!</v>
      </c>
      <c r="Q55" s="425"/>
      <c r="R55" s="425"/>
      <c r="S55" s="426"/>
      <c r="T55" s="424" t="e">
        <f t="shared" ref="T55:T56" si="1">P55-L55</f>
        <v>#REF!</v>
      </c>
      <c r="U55" s="425"/>
      <c r="V55" s="425"/>
      <c r="W55" s="426"/>
      <c r="X55" s="283" t="s">
        <v>20</v>
      </c>
      <c r="Y55" s="284"/>
      <c r="Z55" s="284"/>
      <c r="AA55" s="284"/>
      <c r="AB55" s="284"/>
      <c r="AC55" s="284"/>
      <c r="AD55" s="284"/>
      <c r="AE55" s="284"/>
      <c r="AF55" s="284"/>
      <c r="AG55" s="284"/>
      <c r="AH55" s="284"/>
      <c r="AI55" s="284"/>
      <c r="AJ55" s="284"/>
      <c r="AK55" s="284"/>
      <c r="AL55" s="284"/>
      <c r="AM55" s="284"/>
      <c r="AN55" s="284"/>
      <c r="AO55" s="284"/>
      <c r="AP55" s="285"/>
      <c r="AQ55" s="397"/>
      <c r="AR55" s="397"/>
      <c r="AS55" s="397"/>
      <c r="AT55" s="397"/>
      <c r="AU55" s="397"/>
      <c r="AV55" s="397"/>
      <c r="AW55" s="398"/>
    </row>
    <row r="56" spans="1:49" ht="16.5" customHeight="1" thickTop="1" thickBot="1" x14ac:dyDescent="0.2">
      <c r="A56" s="19"/>
      <c r="B56" s="289" t="s">
        <v>4</v>
      </c>
      <c r="C56" s="289"/>
      <c r="D56" s="289"/>
      <c r="E56" s="289"/>
      <c r="F56" s="289"/>
      <c r="G56" s="289"/>
      <c r="H56" s="289"/>
      <c r="I56" s="20"/>
      <c r="J56" s="289" t="s">
        <v>57</v>
      </c>
      <c r="K56" s="289"/>
      <c r="L56" s="427">
        <f>L54+L55</f>
        <v>0</v>
      </c>
      <c r="M56" s="428"/>
      <c r="N56" s="428"/>
      <c r="O56" s="429"/>
      <c r="P56" s="430" t="e">
        <f>P54+P55</f>
        <v>#REF!</v>
      </c>
      <c r="Q56" s="431"/>
      <c r="R56" s="431"/>
      <c r="S56" s="432"/>
      <c r="T56" s="430" t="e">
        <f t="shared" si="1"/>
        <v>#REF!</v>
      </c>
      <c r="U56" s="431"/>
      <c r="V56" s="431"/>
      <c r="W56" s="432"/>
      <c r="X56" s="415" t="s">
        <v>21</v>
      </c>
      <c r="Y56" s="287"/>
      <c r="Z56" s="287"/>
      <c r="AA56" s="287"/>
      <c r="AB56" s="287"/>
      <c r="AC56" s="287"/>
      <c r="AD56" s="287"/>
      <c r="AE56" s="287"/>
      <c r="AF56" s="287"/>
      <c r="AG56" s="287"/>
      <c r="AH56" s="287"/>
      <c r="AI56" s="287"/>
      <c r="AJ56" s="287"/>
      <c r="AK56" s="287"/>
      <c r="AL56" s="287"/>
      <c r="AM56" s="287"/>
      <c r="AN56" s="287"/>
      <c r="AO56" s="287"/>
      <c r="AP56" s="288"/>
      <c r="AQ56" s="376"/>
      <c r="AR56" s="377"/>
      <c r="AS56" s="377"/>
      <c r="AT56" s="377"/>
      <c r="AU56" s="377"/>
      <c r="AV56" s="377"/>
      <c r="AW56" s="378"/>
    </row>
    <row r="57" spans="1:49" ht="16.5" customHeight="1" thickTop="1" thickBot="1" x14ac:dyDescent="0.2">
      <c r="A57" s="19"/>
      <c r="B57" s="289" t="s">
        <v>5</v>
      </c>
      <c r="C57" s="289"/>
      <c r="D57" s="289"/>
      <c r="E57" s="289"/>
      <c r="F57" s="289"/>
      <c r="G57" s="289"/>
      <c r="H57" s="289"/>
      <c r="I57" s="20"/>
      <c r="J57" s="289" t="s">
        <v>58</v>
      </c>
      <c r="K57" s="289"/>
      <c r="L57" s="427">
        <f>ROUNDDOWN(L56*0.1,0)</f>
        <v>0</v>
      </c>
      <c r="M57" s="428"/>
      <c r="N57" s="428"/>
      <c r="O57" s="429"/>
      <c r="P57" s="430" t="e">
        <f>ROUNDDOWN(P56*0.1,0)</f>
        <v>#REF!</v>
      </c>
      <c r="Q57" s="431"/>
      <c r="R57" s="431"/>
      <c r="S57" s="432"/>
      <c r="T57" s="430" t="e">
        <f>P57-L57</f>
        <v>#REF!</v>
      </c>
      <c r="U57" s="431"/>
      <c r="V57" s="431"/>
      <c r="W57" s="432"/>
      <c r="X57" s="415" t="s">
        <v>296</v>
      </c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8"/>
      <c r="AQ57" s="379"/>
      <c r="AR57" s="380"/>
      <c r="AS57" s="380"/>
      <c r="AT57" s="380"/>
      <c r="AU57" s="380"/>
      <c r="AV57" s="380"/>
      <c r="AW57" s="381"/>
    </row>
    <row r="58" spans="1:49" ht="16.5" customHeight="1" thickTop="1" thickBot="1" x14ac:dyDescent="0.2">
      <c r="A58" s="19"/>
      <c r="B58" s="289" t="s">
        <v>6</v>
      </c>
      <c r="C58" s="289"/>
      <c r="D58" s="289"/>
      <c r="E58" s="289"/>
      <c r="F58" s="289"/>
      <c r="G58" s="289"/>
      <c r="H58" s="289"/>
      <c r="I58" s="289" t="s">
        <v>59</v>
      </c>
      <c r="J58" s="290"/>
      <c r="K58" s="290"/>
      <c r="L58" s="427">
        <f>L56+L57</f>
        <v>0</v>
      </c>
      <c r="M58" s="428"/>
      <c r="N58" s="428"/>
      <c r="O58" s="429"/>
      <c r="P58" s="430" t="e">
        <f>P56+P57</f>
        <v>#REF!</v>
      </c>
      <c r="Q58" s="431"/>
      <c r="R58" s="431"/>
      <c r="S58" s="432"/>
      <c r="T58" s="430" t="e">
        <f t="shared" ref="T58" si="2">P58-L58</f>
        <v>#REF!</v>
      </c>
      <c r="U58" s="431"/>
      <c r="V58" s="431"/>
      <c r="W58" s="432"/>
      <c r="X58" s="286"/>
      <c r="Y58" s="287"/>
      <c r="Z58" s="287"/>
      <c r="AA58" s="287"/>
      <c r="AB58" s="287"/>
      <c r="AC58" s="287"/>
      <c r="AD58" s="287"/>
      <c r="AE58" s="287"/>
      <c r="AF58" s="287"/>
      <c r="AG58" s="287"/>
      <c r="AH58" s="287"/>
      <c r="AI58" s="287"/>
      <c r="AJ58" s="287"/>
      <c r="AK58" s="287"/>
      <c r="AL58" s="287"/>
      <c r="AM58" s="287"/>
      <c r="AN58" s="287"/>
      <c r="AO58" s="287"/>
      <c r="AP58" s="288"/>
      <c r="AQ58" s="382"/>
      <c r="AR58" s="383"/>
      <c r="AS58" s="383"/>
      <c r="AT58" s="383"/>
      <c r="AU58" s="383"/>
      <c r="AV58" s="383"/>
      <c r="AW58" s="384"/>
    </row>
    <row r="59" spans="1:49" ht="12.75" customHeight="1" thickTop="1" x14ac:dyDescent="0.15">
      <c r="A59" s="282"/>
      <c r="B59" s="484" t="s">
        <v>7</v>
      </c>
      <c r="C59" s="484"/>
      <c r="D59" s="281" t="s">
        <v>155</v>
      </c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2"/>
      <c r="AI59" s="282"/>
      <c r="AJ59" s="282"/>
      <c r="AK59" s="282"/>
      <c r="AL59" s="282"/>
      <c r="AM59" s="282"/>
      <c r="AN59" s="282"/>
      <c r="AO59" s="282"/>
      <c r="AP59" s="282"/>
    </row>
    <row r="60" spans="1:49" ht="12.75" customHeight="1" x14ac:dyDescent="0.15">
      <c r="A60" s="485"/>
      <c r="B60" s="486"/>
      <c r="C60" s="486"/>
      <c r="D60" s="433"/>
      <c r="E60" s="434"/>
      <c r="F60" s="434"/>
      <c r="G60" s="434"/>
      <c r="H60" s="434"/>
      <c r="I60" s="434"/>
      <c r="J60" s="434"/>
      <c r="K60" s="434"/>
      <c r="L60" s="434"/>
      <c r="M60" s="434"/>
      <c r="N60" s="434"/>
      <c r="O60" s="434"/>
      <c r="P60" s="434"/>
      <c r="Q60" s="434"/>
      <c r="R60" s="434"/>
      <c r="S60" s="434"/>
      <c r="T60" s="434"/>
      <c r="U60" s="434"/>
      <c r="V60" s="434"/>
      <c r="W60" s="434"/>
      <c r="X60" s="434"/>
      <c r="Y60" s="434"/>
      <c r="Z60" s="434"/>
      <c r="AA60" s="434"/>
      <c r="AB60" s="434"/>
      <c r="AC60" s="434"/>
      <c r="AD60" s="434"/>
      <c r="AE60" s="434"/>
      <c r="AF60" s="434"/>
      <c r="AG60" s="434"/>
      <c r="AH60" s="434"/>
      <c r="AI60" s="434"/>
      <c r="AJ60" s="434"/>
      <c r="AK60" s="434"/>
      <c r="AL60" s="434"/>
      <c r="AM60" s="434"/>
      <c r="AN60" s="434"/>
      <c r="AO60" s="434"/>
      <c r="AP60" s="485"/>
    </row>
    <row r="61" spans="1:49" ht="15" customHeight="1" x14ac:dyDescent="0.15">
      <c r="B61" s="21"/>
      <c r="C61" s="21"/>
      <c r="D61" s="1"/>
    </row>
    <row r="62" spans="1:49" ht="15" customHeight="1" x14ac:dyDescent="0.15">
      <c r="A62" s="409"/>
      <c r="B62" s="409"/>
      <c r="C62" s="409"/>
      <c r="D62" s="409"/>
      <c r="E62" s="409"/>
      <c r="F62" s="409"/>
      <c r="G62" s="409"/>
      <c r="H62" s="409"/>
      <c r="I62" s="409"/>
      <c r="J62" s="409"/>
      <c r="K62" s="409"/>
      <c r="L62" s="409"/>
      <c r="M62" s="409"/>
      <c r="N62" s="409"/>
      <c r="O62" s="409"/>
      <c r="P62" s="409"/>
      <c r="Q62" s="409"/>
      <c r="R62" s="409"/>
      <c r="S62" s="409"/>
      <c r="T62" s="409"/>
      <c r="U62" s="409"/>
      <c r="V62" s="409"/>
      <c r="W62" s="409"/>
      <c r="X62" s="409"/>
      <c r="Y62" s="409"/>
      <c r="Z62" s="409"/>
      <c r="AA62" s="409"/>
      <c r="AB62" s="409"/>
      <c r="AC62" s="409"/>
      <c r="AD62" s="409"/>
      <c r="AE62" s="409"/>
      <c r="AF62" s="409"/>
      <c r="AG62" s="409"/>
      <c r="AH62" s="409"/>
      <c r="AI62" s="409"/>
      <c r="AJ62" s="409"/>
      <c r="AK62" s="409"/>
      <c r="AL62" s="409"/>
      <c r="AM62" s="409"/>
      <c r="AN62" s="409"/>
      <c r="AO62" s="409"/>
      <c r="AP62" s="409"/>
      <c r="AQ62" s="22"/>
      <c r="AR62" s="22"/>
      <c r="AS62" s="22"/>
    </row>
    <row r="63" spans="1:49" ht="15" hidden="1" customHeight="1" x14ac:dyDescent="0.15">
      <c r="A63" s="409"/>
      <c r="B63" s="409"/>
      <c r="C63" s="409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09"/>
      <c r="O63" s="409"/>
      <c r="P63" s="409"/>
      <c r="Q63" s="409"/>
      <c r="R63" s="409"/>
      <c r="S63" s="409"/>
      <c r="T63" s="409"/>
      <c r="U63" s="409"/>
      <c r="V63" s="409"/>
      <c r="W63" s="409"/>
      <c r="X63" s="409"/>
      <c r="Y63" s="409"/>
      <c r="Z63" s="409"/>
      <c r="AA63" s="409"/>
      <c r="AB63" s="409"/>
      <c r="AC63" s="409"/>
      <c r="AD63" s="409"/>
      <c r="AE63" s="409"/>
      <c r="AF63" s="409"/>
      <c r="AG63" s="409"/>
      <c r="AH63" s="409"/>
      <c r="AI63" s="409"/>
      <c r="AJ63" s="409"/>
      <c r="AK63" s="409"/>
      <c r="AL63" s="409"/>
      <c r="AM63" s="409"/>
      <c r="AN63" s="409"/>
      <c r="AO63" s="409"/>
      <c r="AP63" s="409"/>
      <c r="AQ63" s="22"/>
      <c r="AR63" s="22"/>
      <c r="AS63" s="22"/>
    </row>
    <row r="64" spans="1:49" ht="16.5" customHeight="1" x14ac:dyDescent="0.15">
      <c r="A64" s="166" t="s">
        <v>35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7"/>
      <c r="AO64" s="167"/>
      <c r="AP64" s="167"/>
      <c r="AQ64" s="22"/>
      <c r="AR64" s="22"/>
      <c r="AS64" s="22"/>
    </row>
    <row r="65" spans="1:45" ht="15" customHeight="1" x14ac:dyDescent="0.15">
      <c r="A65" s="25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8"/>
      <c r="P65" s="278" t="s">
        <v>60</v>
      </c>
      <c r="Q65" s="278"/>
      <c r="R65" s="278"/>
      <c r="S65" s="162" t="s">
        <v>61</v>
      </c>
      <c r="T65" s="276"/>
      <c r="U65" s="276"/>
      <c r="V65" s="276"/>
      <c r="W65" s="276"/>
      <c r="X65" s="276"/>
      <c r="Y65" s="276"/>
      <c r="Z65" s="276"/>
      <c r="AA65" s="276"/>
      <c r="AB65" s="276"/>
      <c r="AC65" s="276"/>
      <c r="AD65" s="276"/>
      <c r="AE65" s="276"/>
      <c r="AF65" s="276"/>
      <c r="AG65" s="276"/>
      <c r="AH65" s="276"/>
      <c r="AI65" s="276"/>
      <c r="AJ65" s="276"/>
      <c r="AK65" s="276"/>
      <c r="AL65" s="276"/>
      <c r="AM65" s="276"/>
      <c r="AN65" s="276"/>
      <c r="AO65" s="276"/>
      <c r="AP65" s="277"/>
      <c r="AQ65" s="269" t="s">
        <v>8</v>
      </c>
      <c r="AR65" s="270"/>
      <c r="AS65" s="271"/>
    </row>
    <row r="66" spans="1:45" ht="24.75" customHeight="1" x14ac:dyDescent="0.15">
      <c r="A66" s="29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30"/>
      <c r="P66" s="278"/>
      <c r="Q66" s="278"/>
      <c r="R66" s="278"/>
      <c r="S66" s="275" t="s">
        <v>79</v>
      </c>
      <c r="T66" s="276"/>
      <c r="U66" s="276"/>
      <c r="V66" s="276"/>
      <c r="W66" s="276"/>
      <c r="X66" s="277"/>
      <c r="Y66" s="275" t="s">
        <v>121</v>
      </c>
      <c r="Z66" s="276"/>
      <c r="AA66" s="276"/>
      <c r="AB66" s="276"/>
      <c r="AC66" s="276"/>
      <c r="AD66" s="277"/>
      <c r="AE66" s="275" t="s">
        <v>122</v>
      </c>
      <c r="AF66" s="276"/>
      <c r="AG66" s="276"/>
      <c r="AH66" s="276"/>
      <c r="AI66" s="276"/>
      <c r="AJ66" s="277"/>
      <c r="AK66" s="275" t="s">
        <v>123</v>
      </c>
      <c r="AL66" s="276"/>
      <c r="AM66" s="276"/>
      <c r="AN66" s="276"/>
      <c r="AO66" s="276"/>
      <c r="AP66" s="277"/>
      <c r="AQ66" s="272"/>
      <c r="AR66" s="273"/>
      <c r="AS66" s="274"/>
    </row>
    <row r="67" spans="1:45" ht="16.5" customHeight="1" x14ac:dyDescent="0.15">
      <c r="A67" s="162" t="s">
        <v>62</v>
      </c>
      <c r="B67" s="111"/>
      <c r="C67" s="223" t="s">
        <v>63</v>
      </c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1"/>
      <c r="P67" s="224">
        <v>2</v>
      </c>
      <c r="Q67" s="224"/>
      <c r="R67" s="224"/>
      <c r="S67" s="162" t="s">
        <v>9</v>
      </c>
      <c r="T67" s="163"/>
      <c r="U67" s="163"/>
      <c r="V67" s="163"/>
      <c r="W67" s="163"/>
      <c r="X67" s="164"/>
      <c r="Y67" s="162" t="s">
        <v>10</v>
      </c>
      <c r="Z67" s="163"/>
      <c r="AA67" s="163"/>
      <c r="AB67" s="163"/>
      <c r="AC67" s="163"/>
      <c r="AD67" s="164"/>
      <c r="AE67" s="162" t="s">
        <v>103</v>
      </c>
      <c r="AF67" s="163"/>
      <c r="AG67" s="163"/>
      <c r="AH67" s="163"/>
      <c r="AI67" s="163"/>
      <c r="AJ67" s="164"/>
      <c r="AK67" s="159"/>
      <c r="AL67" s="160"/>
      <c r="AM67" s="160"/>
      <c r="AN67" s="160"/>
      <c r="AO67" s="160"/>
      <c r="AP67" s="161"/>
      <c r="AQ67" s="179" t="s">
        <v>14</v>
      </c>
      <c r="AR67" s="180"/>
      <c r="AS67" s="181"/>
    </row>
    <row r="68" spans="1:45" ht="16.5" customHeight="1" x14ac:dyDescent="0.15">
      <c r="A68" s="162" t="s">
        <v>56</v>
      </c>
      <c r="B68" s="111"/>
      <c r="C68" s="223" t="s">
        <v>64</v>
      </c>
      <c r="D68" s="220"/>
      <c r="E68" s="220"/>
      <c r="F68" s="220"/>
      <c r="G68" s="220"/>
      <c r="H68" s="220"/>
      <c r="I68" s="220"/>
      <c r="J68" s="220"/>
      <c r="K68" s="220"/>
      <c r="L68" s="220"/>
      <c r="M68" s="220"/>
      <c r="N68" s="220"/>
      <c r="O68" s="221"/>
      <c r="P68" s="224">
        <v>1</v>
      </c>
      <c r="Q68" s="224"/>
      <c r="R68" s="224"/>
      <c r="S68" s="162" t="s">
        <v>11</v>
      </c>
      <c r="T68" s="163"/>
      <c r="U68" s="163"/>
      <c r="V68" s="163"/>
      <c r="W68" s="163"/>
      <c r="X68" s="164"/>
      <c r="Y68" s="162" t="s">
        <v>12</v>
      </c>
      <c r="Z68" s="163"/>
      <c r="AA68" s="163"/>
      <c r="AB68" s="163"/>
      <c r="AC68" s="163"/>
      <c r="AD68" s="164"/>
      <c r="AE68" s="159"/>
      <c r="AF68" s="160"/>
      <c r="AG68" s="160"/>
      <c r="AH68" s="160"/>
      <c r="AI68" s="160"/>
      <c r="AJ68" s="160"/>
      <c r="AK68" s="225"/>
      <c r="AL68" s="225"/>
      <c r="AM68" s="225"/>
      <c r="AN68" s="225"/>
      <c r="AO68" s="225"/>
      <c r="AP68" s="226"/>
      <c r="AQ68" s="179" t="s">
        <v>14</v>
      </c>
      <c r="AR68" s="180"/>
      <c r="AS68" s="181"/>
    </row>
    <row r="69" spans="1:45" ht="28.5" customHeight="1" x14ac:dyDescent="0.15">
      <c r="A69" s="162" t="s">
        <v>57</v>
      </c>
      <c r="B69" s="111"/>
      <c r="C69" s="223" t="s">
        <v>83</v>
      </c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1"/>
      <c r="P69" s="224">
        <v>1</v>
      </c>
      <c r="Q69" s="224"/>
      <c r="R69" s="224"/>
      <c r="S69" s="275" t="s">
        <v>104</v>
      </c>
      <c r="T69" s="365"/>
      <c r="U69" s="365"/>
      <c r="V69" s="365"/>
      <c r="W69" s="365"/>
      <c r="X69" s="366"/>
      <c r="Y69" s="275" t="s">
        <v>105</v>
      </c>
      <c r="Z69" s="365"/>
      <c r="AA69" s="365"/>
      <c r="AB69" s="365"/>
      <c r="AC69" s="365"/>
      <c r="AD69" s="366"/>
      <c r="AE69" s="162" t="s">
        <v>94</v>
      </c>
      <c r="AF69" s="163"/>
      <c r="AG69" s="163"/>
      <c r="AH69" s="163"/>
      <c r="AI69" s="163"/>
      <c r="AJ69" s="164"/>
      <c r="AK69" s="159"/>
      <c r="AL69" s="160"/>
      <c r="AM69" s="160"/>
      <c r="AN69" s="160"/>
      <c r="AO69" s="160"/>
      <c r="AP69" s="161"/>
      <c r="AQ69" s="179" t="s">
        <v>14</v>
      </c>
      <c r="AR69" s="180"/>
      <c r="AS69" s="181"/>
    </row>
    <row r="70" spans="1:45" ht="16.5" customHeight="1" x14ac:dyDescent="0.15">
      <c r="A70" s="162" t="s">
        <v>58</v>
      </c>
      <c r="B70" s="111"/>
      <c r="C70" s="223" t="s">
        <v>66</v>
      </c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  <c r="O70" s="221"/>
      <c r="P70" s="224">
        <v>2</v>
      </c>
      <c r="Q70" s="224"/>
      <c r="R70" s="224"/>
      <c r="S70" s="162" t="s">
        <v>223</v>
      </c>
      <c r="T70" s="163"/>
      <c r="U70" s="163"/>
      <c r="V70" s="163"/>
      <c r="W70" s="163"/>
      <c r="X70" s="164"/>
      <c r="Y70" s="162" t="s">
        <v>108</v>
      </c>
      <c r="Z70" s="163"/>
      <c r="AA70" s="163"/>
      <c r="AB70" s="163"/>
      <c r="AC70" s="163"/>
      <c r="AD70" s="164"/>
      <c r="AE70" s="162" t="s">
        <v>109</v>
      </c>
      <c r="AF70" s="163"/>
      <c r="AG70" s="163"/>
      <c r="AH70" s="163"/>
      <c r="AI70" s="163"/>
      <c r="AJ70" s="164"/>
      <c r="AK70" s="159"/>
      <c r="AL70" s="160"/>
      <c r="AM70" s="160"/>
      <c r="AN70" s="160"/>
      <c r="AO70" s="160"/>
      <c r="AP70" s="161"/>
      <c r="AQ70" s="179" t="s">
        <v>14</v>
      </c>
      <c r="AR70" s="180"/>
      <c r="AS70" s="181"/>
    </row>
    <row r="71" spans="1:45" ht="16.5" customHeight="1" x14ac:dyDescent="0.15">
      <c r="A71" s="162" t="s">
        <v>67</v>
      </c>
      <c r="B71" s="111"/>
      <c r="C71" s="223" t="s">
        <v>95</v>
      </c>
      <c r="D71" s="220"/>
      <c r="E71" s="220"/>
      <c r="F71" s="220"/>
      <c r="G71" s="220"/>
      <c r="H71" s="220"/>
      <c r="I71" s="220"/>
      <c r="J71" s="220"/>
      <c r="K71" s="220"/>
      <c r="L71" s="220"/>
      <c r="M71" s="220"/>
      <c r="N71" s="220"/>
      <c r="O71" s="221"/>
      <c r="P71" s="224">
        <v>3</v>
      </c>
      <c r="Q71" s="224"/>
      <c r="R71" s="224"/>
      <c r="S71" s="162" t="s">
        <v>96</v>
      </c>
      <c r="T71" s="163"/>
      <c r="U71" s="163"/>
      <c r="V71" s="163"/>
      <c r="W71" s="163"/>
      <c r="X71" s="164"/>
      <c r="Y71" s="159"/>
      <c r="Z71" s="160"/>
      <c r="AA71" s="160"/>
      <c r="AB71" s="160"/>
      <c r="AC71" s="160"/>
      <c r="AD71" s="160"/>
      <c r="AE71" s="225"/>
      <c r="AF71" s="225"/>
      <c r="AG71" s="225"/>
      <c r="AH71" s="225"/>
      <c r="AI71" s="225"/>
      <c r="AJ71" s="225"/>
      <c r="AK71" s="225"/>
      <c r="AL71" s="225"/>
      <c r="AM71" s="225"/>
      <c r="AN71" s="225"/>
      <c r="AO71" s="225"/>
      <c r="AP71" s="226"/>
      <c r="AQ71" s="179" t="s">
        <v>14</v>
      </c>
      <c r="AR71" s="180"/>
      <c r="AS71" s="181"/>
    </row>
    <row r="72" spans="1:45" ht="39.75" customHeight="1" x14ac:dyDescent="0.15">
      <c r="A72" s="162" t="s">
        <v>68</v>
      </c>
      <c r="B72" s="111"/>
      <c r="C72" s="223" t="s">
        <v>84</v>
      </c>
      <c r="D72" s="220"/>
      <c r="E72" s="220"/>
      <c r="F72" s="220"/>
      <c r="G72" s="220"/>
      <c r="H72" s="220"/>
      <c r="I72" s="220"/>
      <c r="J72" s="220"/>
      <c r="K72" s="220"/>
      <c r="L72" s="220"/>
      <c r="M72" s="220"/>
      <c r="N72" s="220"/>
      <c r="O72" s="221"/>
      <c r="P72" s="224">
        <v>1</v>
      </c>
      <c r="Q72" s="224"/>
      <c r="R72" s="224"/>
      <c r="S72" s="275" t="s">
        <v>110</v>
      </c>
      <c r="T72" s="365"/>
      <c r="U72" s="365"/>
      <c r="V72" s="365"/>
      <c r="W72" s="365"/>
      <c r="X72" s="366"/>
      <c r="Y72" s="162" t="s">
        <v>111</v>
      </c>
      <c r="Z72" s="163"/>
      <c r="AA72" s="163"/>
      <c r="AB72" s="163"/>
      <c r="AC72" s="163"/>
      <c r="AD72" s="164"/>
      <c r="AE72" s="162" t="s">
        <v>97</v>
      </c>
      <c r="AF72" s="163"/>
      <c r="AG72" s="163"/>
      <c r="AH72" s="163"/>
      <c r="AI72" s="163"/>
      <c r="AJ72" s="164"/>
      <c r="AK72" s="159"/>
      <c r="AL72" s="160"/>
      <c r="AM72" s="160"/>
      <c r="AN72" s="160"/>
      <c r="AO72" s="160"/>
      <c r="AP72" s="161"/>
      <c r="AQ72" s="179" t="s">
        <v>14</v>
      </c>
      <c r="AR72" s="180"/>
      <c r="AS72" s="181"/>
    </row>
    <row r="73" spans="1:45" ht="16.5" customHeight="1" x14ac:dyDescent="0.15">
      <c r="A73" s="162" t="s">
        <v>69</v>
      </c>
      <c r="B73" s="111"/>
      <c r="C73" s="223" t="s">
        <v>65</v>
      </c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1"/>
      <c r="P73" s="224">
        <v>1</v>
      </c>
      <c r="Q73" s="224"/>
      <c r="R73" s="224"/>
      <c r="S73" s="162" t="s">
        <v>228</v>
      </c>
      <c r="T73" s="163"/>
      <c r="U73" s="163"/>
      <c r="V73" s="163"/>
      <c r="W73" s="163"/>
      <c r="X73" s="164"/>
      <c r="Y73" s="162" t="s">
        <v>112</v>
      </c>
      <c r="Z73" s="163"/>
      <c r="AA73" s="163"/>
      <c r="AB73" s="163"/>
      <c r="AC73" s="163"/>
      <c r="AD73" s="164"/>
      <c r="AE73" s="162" t="s">
        <v>113</v>
      </c>
      <c r="AF73" s="163"/>
      <c r="AG73" s="163"/>
      <c r="AH73" s="163"/>
      <c r="AI73" s="163"/>
      <c r="AJ73" s="164"/>
      <c r="AK73" s="159"/>
      <c r="AL73" s="160"/>
      <c r="AM73" s="160"/>
      <c r="AN73" s="160"/>
      <c r="AO73" s="160"/>
      <c r="AP73" s="161"/>
      <c r="AQ73" s="179" t="s">
        <v>14</v>
      </c>
      <c r="AR73" s="180"/>
      <c r="AS73" s="181"/>
    </row>
    <row r="74" spans="1:45" ht="19.5" customHeight="1" x14ac:dyDescent="0.15">
      <c r="A74" s="176" t="s">
        <v>70</v>
      </c>
      <c r="B74" s="227"/>
      <c r="C74" s="174" t="s">
        <v>85</v>
      </c>
      <c r="D74" s="228"/>
      <c r="E74" s="228"/>
      <c r="F74" s="228"/>
      <c r="G74" s="228"/>
      <c r="H74" s="228"/>
      <c r="I74" s="228"/>
      <c r="J74" s="228"/>
      <c r="K74" s="228"/>
      <c r="L74" s="228"/>
      <c r="M74" s="228"/>
      <c r="N74" s="228"/>
      <c r="O74" s="229"/>
      <c r="P74" s="224">
        <v>1</v>
      </c>
      <c r="Q74" s="224"/>
      <c r="R74" s="224"/>
      <c r="S74" s="176" t="s">
        <v>13</v>
      </c>
      <c r="T74" s="233"/>
      <c r="U74" s="233"/>
      <c r="V74" s="233"/>
      <c r="W74" s="233"/>
      <c r="X74" s="234"/>
      <c r="Y74" s="168" t="s">
        <v>106</v>
      </c>
      <c r="Z74" s="438"/>
      <c r="AA74" s="438"/>
      <c r="AB74" s="438"/>
      <c r="AC74" s="438"/>
      <c r="AD74" s="439"/>
      <c r="AE74" s="176" t="s">
        <v>107</v>
      </c>
      <c r="AF74" s="233"/>
      <c r="AG74" s="233"/>
      <c r="AH74" s="233"/>
      <c r="AI74" s="233"/>
      <c r="AJ74" s="234"/>
      <c r="AK74" s="198"/>
      <c r="AL74" s="370"/>
      <c r="AM74" s="370"/>
      <c r="AN74" s="370"/>
      <c r="AO74" s="370"/>
      <c r="AP74" s="371"/>
      <c r="AQ74" s="235" t="s">
        <v>14</v>
      </c>
      <c r="AR74" s="236"/>
      <c r="AS74" s="237"/>
    </row>
    <row r="75" spans="1:45" ht="34.5" customHeight="1" x14ac:dyDescent="0.15">
      <c r="A75" s="446"/>
      <c r="B75" s="166"/>
      <c r="C75" s="447"/>
      <c r="D75" s="447"/>
      <c r="E75" s="447"/>
      <c r="F75" s="447"/>
      <c r="G75" s="447"/>
      <c r="H75" s="447"/>
      <c r="I75" s="447"/>
      <c r="J75" s="447"/>
      <c r="K75" s="447"/>
      <c r="L75" s="447"/>
      <c r="M75" s="447"/>
      <c r="N75" s="447"/>
      <c r="O75" s="448"/>
      <c r="P75" s="224"/>
      <c r="Q75" s="224"/>
      <c r="R75" s="224"/>
      <c r="S75" s="195"/>
      <c r="T75" s="196"/>
      <c r="U75" s="196"/>
      <c r="V75" s="196"/>
      <c r="W75" s="196"/>
      <c r="X75" s="197"/>
      <c r="Y75" s="367" t="s">
        <v>153</v>
      </c>
      <c r="Z75" s="368"/>
      <c r="AA75" s="368"/>
      <c r="AB75" s="368"/>
      <c r="AC75" s="368"/>
      <c r="AD75" s="369"/>
      <c r="AE75" s="195"/>
      <c r="AF75" s="196"/>
      <c r="AG75" s="196"/>
      <c r="AH75" s="196"/>
      <c r="AI75" s="196"/>
      <c r="AJ75" s="197"/>
      <c r="AK75" s="372"/>
      <c r="AL75" s="373"/>
      <c r="AM75" s="373"/>
      <c r="AN75" s="373"/>
      <c r="AO75" s="373"/>
      <c r="AP75" s="374"/>
      <c r="AQ75" s="435"/>
      <c r="AR75" s="436"/>
      <c r="AS75" s="437"/>
    </row>
    <row r="76" spans="1:45" ht="16.5" customHeight="1" x14ac:dyDescent="0.15">
      <c r="A76" s="162" t="s">
        <v>222</v>
      </c>
      <c r="B76" s="111"/>
      <c r="C76" s="223" t="s">
        <v>229</v>
      </c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1"/>
      <c r="P76" s="224">
        <v>1</v>
      </c>
      <c r="Q76" s="224"/>
      <c r="R76" s="224"/>
      <c r="S76" s="162" t="s">
        <v>98</v>
      </c>
      <c r="T76" s="163"/>
      <c r="U76" s="163"/>
      <c r="V76" s="163"/>
      <c r="W76" s="163"/>
      <c r="X76" s="164"/>
      <c r="Y76" s="162" t="s">
        <v>224</v>
      </c>
      <c r="Z76" s="163"/>
      <c r="AA76" s="163"/>
      <c r="AB76" s="163"/>
      <c r="AC76" s="163"/>
      <c r="AD76" s="164"/>
      <c r="AE76" s="162" t="s">
        <v>99</v>
      </c>
      <c r="AF76" s="163"/>
      <c r="AG76" s="163"/>
      <c r="AH76" s="163"/>
      <c r="AI76" s="163"/>
      <c r="AJ76" s="164"/>
      <c r="AK76" s="159"/>
      <c r="AL76" s="160"/>
      <c r="AM76" s="160"/>
      <c r="AN76" s="160"/>
      <c r="AO76" s="160"/>
      <c r="AP76" s="161"/>
      <c r="AQ76" s="179" t="s">
        <v>14</v>
      </c>
      <c r="AR76" s="180"/>
      <c r="AS76" s="181"/>
    </row>
    <row r="77" spans="1:45" ht="16.5" customHeight="1" x14ac:dyDescent="0.15">
      <c r="A77" s="162" t="s">
        <v>72</v>
      </c>
      <c r="B77" s="111"/>
      <c r="C77" s="223" t="s">
        <v>86</v>
      </c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  <c r="O77" s="221"/>
      <c r="P77" s="224">
        <v>2</v>
      </c>
      <c r="Q77" s="224"/>
      <c r="R77" s="224"/>
      <c r="S77" s="162" t="s">
        <v>100</v>
      </c>
      <c r="T77" s="163"/>
      <c r="U77" s="163"/>
      <c r="V77" s="163"/>
      <c r="W77" s="163"/>
      <c r="X77" s="164"/>
      <c r="Y77" s="162" t="s">
        <v>225</v>
      </c>
      <c r="Z77" s="163"/>
      <c r="AA77" s="163"/>
      <c r="AB77" s="163"/>
      <c r="AC77" s="163"/>
      <c r="AD77" s="164"/>
      <c r="AE77" s="162" t="s">
        <v>101</v>
      </c>
      <c r="AF77" s="163"/>
      <c r="AG77" s="163"/>
      <c r="AH77" s="163"/>
      <c r="AI77" s="163"/>
      <c r="AJ77" s="164"/>
      <c r="AK77" s="159"/>
      <c r="AL77" s="160"/>
      <c r="AM77" s="160"/>
      <c r="AN77" s="160"/>
      <c r="AO77" s="160"/>
      <c r="AP77" s="161"/>
      <c r="AQ77" s="179" t="s">
        <v>14</v>
      </c>
      <c r="AR77" s="180"/>
      <c r="AS77" s="181"/>
    </row>
    <row r="78" spans="1:45" ht="24" customHeight="1" x14ac:dyDescent="0.15">
      <c r="A78" s="162" t="s">
        <v>73</v>
      </c>
      <c r="B78" s="111"/>
      <c r="C78" s="223" t="s">
        <v>87</v>
      </c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221"/>
      <c r="P78" s="224">
        <v>1</v>
      </c>
      <c r="Q78" s="224"/>
      <c r="R78" s="224"/>
      <c r="S78" s="162" t="s">
        <v>100</v>
      </c>
      <c r="T78" s="163"/>
      <c r="U78" s="163"/>
      <c r="V78" s="163"/>
      <c r="W78" s="163"/>
      <c r="X78" s="164"/>
      <c r="Y78" s="162" t="s">
        <v>225</v>
      </c>
      <c r="Z78" s="163"/>
      <c r="AA78" s="163"/>
      <c r="AB78" s="163"/>
      <c r="AC78" s="163"/>
      <c r="AD78" s="164"/>
      <c r="AE78" s="162" t="s">
        <v>101</v>
      </c>
      <c r="AF78" s="163"/>
      <c r="AG78" s="163"/>
      <c r="AH78" s="163"/>
      <c r="AI78" s="163"/>
      <c r="AJ78" s="164"/>
      <c r="AK78" s="159"/>
      <c r="AL78" s="160"/>
      <c r="AM78" s="160"/>
      <c r="AN78" s="160"/>
      <c r="AO78" s="160"/>
      <c r="AP78" s="161"/>
      <c r="AQ78" s="179" t="s">
        <v>14</v>
      </c>
      <c r="AR78" s="180"/>
      <c r="AS78" s="181"/>
    </row>
    <row r="79" spans="1:45" ht="33" customHeight="1" x14ac:dyDescent="0.15">
      <c r="A79" s="162" t="s">
        <v>74</v>
      </c>
      <c r="B79" s="111"/>
      <c r="C79" s="219" t="s">
        <v>102</v>
      </c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221"/>
      <c r="P79" s="162">
        <v>1</v>
      </c>
      <c r="Q79" s="123"/>
      <c r="R79" s="222"/>
      <c r="S79" s="162" t="s">
        <v>114</v>
      </c>
      <c r="T79" s="163"/>
      <c r="U79" s="163"/>
      <c r="V79" s="163"/>
      <c r="W79" s="163"/>
      <c r="X79" s="164"/>
      <c r="Y79" s="162" t="s">
        <v>226</v>
      </c>
      <c r="Z79" s="163"/>
      <c r="AA79" s="163"/>
      <c r="AB79" s="163"/>
      <c r="AC79" s="163"/>
      <c r="AD79" s="164"/>
      <c r="AE79" s="162" t="s">
        <v>115</v>
      </c>
      <c r="AF79" s="163"/>
      <c r="AG79" s="163"/>
      <c r="AH79" s="163"/>
      <c r="AI79" s="163"/>
      <c r="AJ79" s="164"/>
      <c r="AK79" s="159"/>
      <c r="AL79" s="160"/>
      <c r="AM79" s="160"/>
      <c r="AN79" s="160"/>
      <c r="AO79" s="160"/>
      <c r="AP79" s="161"/>
      <c r="AQ79" s="179" t="s">
        <v>14</v>
      </c>
      <c r="AR79" s="180"/>
      <c r="AS79" s="181"/>
    </row>
    <row r="80" spans="1:45" ht="17.25" customHeight="1" x14ac:dyDescent="0.15">
      <c r="A80" s="176" t="s">
        <v>75</v>
      </c>
      <c r="B80" s="182"/>
      <c r="C80" s="183" t="s">
        <v>88</v>
      </c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5"/>
      <c r="P80" s="176">
        <v>3</v>
      </c>
      <c r="Q80" s="177"/>
      <c r="R80" s="178"/>
      <c r="S80" s="198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200"/>
      <c r="AK80" s="168"/>
      <c r="AL80" s="170"/>
      <c r="AM80" s="204" t="str">
        <f>IF(AQ80=0,"",AQ80)</f>
        <v/>
      </c>
      <c r="AN80" s="205"/>
      <c r="AO80" s="207" t="str">
        <f>IF(AM80="","","回")</f>
        <v/>
      </c>
      <c r="AP80" s="208"/>
      <c r="AQ80" s="440">
        <v>0</v>
      </c>
      <c r="AR80" s="441"/>
      <c r="AS80" s="442"/>
    </row>
    <row r="81" spans="1:55" ht="15.75" customHeight="1" x14ac:dyDescent="0.15">
      <c r="A81" s="169"/>
      <c r="B81" s="171"/>
      <c r="C81" s="480"/>
      <c r="D81" s="480"/>
      <c r="E81" s="480"/>
      <c r="F81" s="480"/>
      <c r="G81" s="480"/>
      <c r="H81" s="480"/>
      <c r="I81" s="480"/>
      <c r="J81" s="480"/>
      <c r="K81" s="480"/>
      <c r="L81" s="480"/>
      <c r="M81" s="480"/>
      <c r="N81" s="480"/>
      <c r="O81" s="481"/>
      <c r="P81" s="195"/>
      <c r="Q81" s="196"/>
      <c r="R81" s="197"/>
      <c r="S81" s="201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3"/>
      <c r="AK81" s="169"/>
      <c r="AL81" s="171"/>
      <c r="AM81" s="206"/>
      <c r="AN81" s="206"/>
      <c r="AO81" s="206"/>
      <c r="AP81" s="209"/>
      <c r="AQ81" s="443"/>
      <c r="AR81" s="444"/>
      <c r="AS81" s="445"/>
    </row>
    <row r="82" spans="1:55" ht="18" customHeight="1" x14ac:dyDescent="0.15">
      <c r="A82" s="172" t="s">
        <v>116</v>
      </c>
      <c r="B82" s="173"/>
      <c r="C82" s="174" t="s">
        <v>89</v>
      </c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5"/>
      <c r="P82" s="176">
        <v>2</v>
      </c>
      <c r="Q82" s="177"/>
      <c r="R82" s="178"/>
      <c r="S82" s="198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200"/>
      <c r="AK82" s="168"/>
      <c r="AL82" s="170"/>
      <c r="AM82" s="204" t="str">
        <f>IF(AQ82=0,"",AQ82)</f>
        <v/>
      </c>
      <c r="AN82" s="205"/>
      <c r="AO82" s="207" t="str">
        <f>IF(AM82="","","回")</f>
        <v/>
      </c>
      <c r="AP82" s="208"/>
      <c r="AQ82" s="440">
        <v>0</v>
      </c>
      <c r="AR82" s="441"/>
      <c r="AS82" s="442"/>
      <c r="BC82" s="8" t="s">
        <v>240</v>
      </c>
    </row>
    <row r="83" spans="1:55" ht="15.75" customHeight="1" x14ac:dyDescent="0.15">
      <c r="A83" s="186"/>
      <c r="B83" s="187"/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94"/>
      <c r="P83" s="195"/>
      <c r="Q83" s="196"/>
      <c r="R83" s="197"/>
      <c r="S83" s="201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3"/>
      <c r="AK83" s="169"/>
      <c r="AL83" s="171"/>
      <c r="AM83" s="206"/>
      <c r="AN83" s="206"/>
      <c r="AO83" s="206"/>
      <c r="AP83" s="209"/>
      <c r="AQ83" s="443"/>
      <c r="AR83" s="444"/>
      <c r="AS83" s="445"/>
    </row>
    <row r="84" spans="1:55" ht="16.5" customHeight="1" x14ac:dyDescent="0.15">
      <c r="A84" s="172" t="s">
        <v>117</v>
      </c>
      <c r="B84" s="173"/>
      <c r="C84" s="174" t="s">
        <v>90</v>
      </c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5"/>
      <c r="P84" s="176">
        <v>5</v>
      </c>
      <c r="Q84" s="177"/>
      <c r="R84" s="178"/>
      <c r="S84" s="198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200"/>
      <c r="AK84" s="168"/>
      <c r="AL84" s="170"/>
      <c r="AM84" s="204" t="str">
        <f>IF(AQ84=0,"",AQ84)</f>
        <v/>
      </c>
      <c r="AN84" s="205"/>
      <c r="AO84" s="207" t="str">
        <f>IF(AM84="","","回")</f>
        <v/>
      </c>
      <c r="AP84" s="208"/>
      <c r="AQ84" s="440">
        <v>0</v>
      </c>
      <c r="AR84" s="441"/>
      <c r="AS84" s="442"/>
    </row>
    <row r="85" spans="1:55" ht="17.25" customHeight="1" x14ac:dyDescent="0.15">
      <c r="A85" s="186"/>
      <c r="B85" s="187"/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94"/>
      <c r="P85" s="195"/>
      <c r="Q85" s="196"/>
      <c r="R85" s="197"/>
      <c r="S85" s="201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3"/>
      <c r="AK85" s="169"/>
      <c r="AL85" s="171"/>
      <c r="AM85" s="206"/>
      <c r="AN85" s="206"/>
      <c r="AO85" s="206"/>
      <c r="AP85" s="209"/>
      <c r="AQ85" s="443"/>
      <c r="AR85" s="444"/>
      <c r="AS85" s="445"/>
    </row>
    <row r="86" spans="1:55" ht="16.5" customHeight="1" x14ac:dyDescent="0.15">
      <c r="A86" s="162" t="s">
        <v>118</v>
      </c>
      <c r="B86" s="111"/>
      <c r="C86" s="223" t="s">
        <v>91</v>
      </c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1"/>
      <c r="P86" s="224">
        <v>7</v>
      </c>
      <c r="Q86" s="224"/>
      <c r="R86" s="224"/>
      <c r="S86" s="162">
        <v>1</v>
      </c>
      <c r="T86" s="163"/>
      <c r="U86" s="163"/>
      <c r="V86" s="163"/>
      <c r="W86" s="163"/>
      <c r="X86" s="164"/>
      <c r="Y86" s="159"/>
      <c r="Z86" s="160"/>
      <c r="AA86" s="160"/>
      <c r="AB86" s="160"/>
      <c r="AC86" s="160"/>
      <c r="AD86" s="160"/>
      <c r="AE86" s="225"/>
      <c r="AF86" s="225"/>
      <c r="AG86" s="225"/>
      <c r="AH86" s="225"/>
      <c r="AI86" s="225"/>
      <c r="AJ86" s="225"/>
      <c r="AK86" s="225"/>
      <c r="AL86" s="225"/>
      <c r="AM86" s="225"/>
      <c r="AN86" s="225"/>
      <c r="AO86" s="225"/>
      <c r="AP86" s="226"/>
      <c r="AQ86" s="179" t="s">
        <v>14</v>
      </c>
      <c r="AR86" s="180"/>
      <c r="AS86" s="181"/>
    </row>
    <row r="87" spans="1:55" ht="16.5" customHeight="1" x14ac:dyDescent="0.15">
      <c r="A87" s="162" t="s">
        <v>119</v>
      </c>
      <c r="B87" s="111"/>
      <c r="C87" s="223" t="s">
        <v>93</v>
      </c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1"/>
      <c r="P87" s="224">
        <v>2</v>
      </c>
      <c r="Q87" s="224"/>
      <c r="R87" s="224"/>
      <c r="S87" s="162" t="s">
        <v>124</v>
      </c>
      <c r="T87" s="163"/>
      <c r="U87" s="163"/>
      <c r="V87" s="163"/>
      <c r="W87" s="163"/>
      <c r="X87" s="164"/>
      <c r="Y87" s="162" t="s">
        <v>125</v>
      </c>
      <c r="Z87" s="163"/>
      <c r="AA87" s="163"/>
      <c r="AB87" s="163"/>
      <c r="AC87" s="163"/>
      <c r="AD87" s="164"/>
      <c r="AE87" s="159"/>
      <c r="AF87" s="160"/>
      <c r="AG87" s="160"/>
      <c r="AH87" s="160"/>
      <c r="AI87" s="160"/>
      <c r="AJ87" s="160"/>
      <c r="AK87" s="225"/>
      <c r="AL87" s="225"/>
      <c r="AM87" s="225"/>
      <c r="AN87" s="225"/>
      <c r="AO87" s="225"/>
      <c r="AP87" s="226"/>
      <c r="AQ87" s="179" t="s">
        <v>14</v>
      </c>
      <c r="AR87" s="180"/>
      <c r="AS87" s="181"/>
    </row>
    <row r="88" spans="1:55" ht="16.5" customHeight="1" x14ac:dyDescent="0.15">
      <c r="A88" s="162" t="s">
        <v>120</v>
      </c>
      <c r="B88" s="112"/>
      <c r="C88" s="223" t="s">
        <v>92</v>
      </c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450"/>
      <c r="P88" s="224">
        <v>5</v>
      </c>
      <c r="Q88" s="335"/>
      <c r="R88" s="335"/>
      <c r="S88" s="162" t="s">
        <v>80</v>
      </c>
      <c r="T88" s="163"/>
      <c r="U88" s="163"/>
      <c r="V88" s="163"/>
      <c r="W88" s="163"/>
      <c r="X88" s="164"/>
      <c r="Y88" s="162" t="s">
        <v>81</v>
      </c>
      <c r="Z88" s="163"/>
      <c r="AA88" s="163"/>
      <c r="AB88" s="163"/>
      <c r="AC88" s="163"/>
      <c r="AD88" s="164"/>
      <c r="AE88" s="162" t="s">
        <v>82</v>
      </c>
      <c r="AF88" s="163"/>
      <c r="AG88" s="163"/>
      <c r="AH88" s="163"/>
      <c r="AI88" s="163"/>
      <c r="AJ88" s="164"/>
      <c r="AK88" s="159"/>
      <c r="AL88" s="160"/>
      <c r="AM88" s="160"/>
      <c r="AN88" s="160"/>
      <c r="AO88" s="160"/>
      <c r="AP88" s="161"/>
      <c r="AQ88" s="179" t="s">
        <v>14</v>
      </c>
      <c r="AR88" s="180"/>
      <c r="AS88" s="181"/>
    </row>
    <row r="89" spans="1:55" ht="14.25" customHeight="1" x14ac:dyDescent="0.15">
      <c r="A89" s="172" t="s">
        <v>260</v>
      </c>
      <c r="B89" s="173"/>
      <c r="C89" s="174" t="s">
        <v>259</v>
      </c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5"/>
      <c r="P89" s="176">
        <v>3</v>
      </c>
      <c r="Q89" s="177"/>
      <c r="R89" s="178"/>
      <c r="S89" s="176" t="s">
        <v>258</v>
      </c>
      <c r="T89" s="153"/>
      <c r="U89" s="153"/>
      <c r="V89" s="153"/>
      <c r="W89" s="153"/>
      <c r="X89" s="451"/>
      <c r="Y89" s="454"/>
      <c r="Z89" s="199"/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200"/>
      <c r="AQ89" s="440" t="s">
        <v>14</v>
      </c>
      <c r="AR89" s="441"/>
      <c r="AS89" s="442"/>
    </row>
    <row r="90" spans="1:55" ht="15.75" customHeight="1" x14ac:dyDescent="0.15">
      <c r="A90" s="186"/>
      <c r="B90" s="187"/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94"/>
      <c r="P90" s="195"/>
      <c r="Q90" s="196"/>
      <c r="R90" s="197"/>
      <c r="S90" s="452"/>
      <c r="T90" s="165"/>
      <c r="U90" s="165"/>
      <c r="V90" s="165"/>
      <c r="W90" s="165"/>
      <c r="X90" s="453"/>
      <c r="Y90" s="201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3"/>
      <c r="AQ90" s="443"/>
      <c r="AR90" s="444"/>
      <c r="AS90" s="445"/>
    </row>
    <row r="91" spans="1:55" ht="14.25" customHeight="1" x14ac:dyDescent="0.15">
      <c r="A91" s="172" t="s">
        <v>256</v>
      </c>
      <c r="B91" s="173"/>
      <c r="C91" s="174" t="s">
        <v>244</v>
      </c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5"/>
      <c r="P91" s="176">
        <v>1</v>
      </c>
      <c r="Q91" s="177"/>
      <c r="R91" s="178"/>
      <c r="S91" s="198"/>
      <c r="T91" s="199"/>
      <c r="U91" s="199"/>
      <c r="V91" s="199"/>
      <c r="W91" s="199"/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199"/>
      <c r="AI91" s="199"/>
      <c r="AJ91" s="200"/>
      <c r="AK91" s="168"/>
      <c r="AL91" s="170"/>
      <c r="AM91" s="204" t="str">
        <f>IF(AQ91=0,"",AQ91)</f>
        <v/>
      </c>
      <c r="AN91" s="205"/>
      <c r="AO91" s="207" t="str">
        <f>IF(AM91="","","回")</f>
        <v/>
      </c>
      <c r="AP91" s="208"/>
      <c r="AQ91" s="440"/>
      <c r="AR91" s="441"/>
      <c r="AS91" s="442"/>
    </row>
    <row r="92" spans="1:55" ht="15.75" customHeight="1" x14ac:dyDescent="0.15">
      <c r="A92" s="186"/>
      <c r="B92" s="187"/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94"/>
      <c r="P92" s="195"/>
      <c r="Q92" s="196"/>
      <c r="R92" s="197"/>
      <c r="S92" s="201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3"/>
      <c r="AK92" s="169"/>
      <c r="AL92" s="171"/>
      <c r="AM92" s="206"/>
      <c r="AN92" s="206"/>
      <c r="AO92" s="206"/>
      <c r="AP92" s="209"/>
      <c r="AQ92" s="443"/>
      <c r="AR92" s="444"/>
      <c r="AS92" s="445"/>
    </row>
    <row r="93" spans="1:55" ht="19.5" customHeight="1" x14ac:dyDescent="0.15">
      <c r="A93" s="449"/>
      <c r="B93" s="449"/>
      <c r="C93" s="449"/>
      <c r="D93" s="449"/>
      <c r="E93" s="449"/>
      <c r="F93" s="449"/>
      <c r="G93" s="449"/>
      <c r="H93" s="449"/>
      <c r="I93" s="449"/>
      <c r="J93" s="449"/>
      <c r="K93" s="449"/>
      <c r="L93" s="449"/>
      <c r="M93" s="449"/>
      <c r="N93" s="449"/>
      <c r="O93" s="449"/>
      <c r="P93" s="449"/>
      <c r="Q93" s="449"/>
      <c r="R93" s="449"/>
      <c r="S93" s="449"/>
      <c r="T93" s="449"/>
      <c r="U93" s="449"/>
      <c r="V93" s="449"/>
      <c r="W93" s="449"/>
      <c r="X93" s="449"/>
      <c r="Y93" s="449"/>
      <c r="Z93" s="449"/>
      <c r="AA93" s="449"/>
      <c r="AB93" s="449"/>
      <c r="AC93" s="449"/>
      <c r="AD93" s="449"/>
      <c r="AE93" s="449"/>
      <c r="AF93" s="449"/>
      <c r="AG93" s="449"/>
      <c r="AH93" s="449"/>
      <c r="AI93" s="449"/>
      <c r="AJ93" s="449"/>
      <c r="AK93" s="449"/>
      <c r="AL93" s="449"/>
      <c r="AM93" s="449"/>
      <c r="AN93" s="449"/>
      <c r="AO93" s="449"/>
      <c r="AP93" s="449"/>
      <c r="AQ93" s="22"/>
      <c r="AR93" s="22"/>
      <c r="AS93" s="22"/>
    </row>
    <row r="94" spans="1:55" ht="16.5" customHeight="1" x14ac:dyDescent="0.15">
      <c r="A94" s="166" t="s">
        <v>129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6"/>
      <c r="AK94" s="166"/>
      <c r="AL94" s="166"/>
      <c r="AM94" s="166"/>
      <c r="AN94" s="167"/>
      <c r="AO94" s="167"/>
      <c r="AP94" s="167"/>
      <c r="AQ94" s="22"/>
      <c r="AR94" s="22"/>
      <c r="AS94" s="22"/>
    </row>
    <row r="95" spans="1:55" ht="16.5" customHeight="1" x14ac:dyDescent="0.15">
      <c r="A95" s="31" t="s">
        <v>130</v>
      </c>
      <c r="B95" s="32" t="s">
        <v>131</v>
      </c>
      <c r="C95" s="32">
        <v>2</v>
      </c>
      <c r="D95" s="32" t="s">
        <v>132</v>
      </c>
      <c r="E95" s="148">
        <f>IF(AQ67="Ⅰ",1,IF(AQ67="Ⅱ",3,IF(AQ67="Ⅲ",5,0)))</f>
        <v>0</v>
      </c>
      <c r="F95" s="148"/>
      <c r="G95" s="33" t="s">
        <v>134</v>
      </c>
      <c r="H95" s="148">
        <f>C95*E95</f>
        <v>0</v>
      </c>
      <c r="I95" s="153"/>
      <c r="J95" s="148"/>
      <c r="K95" s="149"/>
      <c r="L95" s="31" t="s">
        <v>139</v>
      </c>
      <c r="M95" s="32" t="s">
        <v>131</v>
      </c>
      <c r="N95" s="32">
        <v>1</v>
      </c>
      <c r="O95" s="32" t="s">
        <v>132</v>
      </c>
      <c r="P95" s="148">
        <f>IF(AQ72="Ⅰ",1,IF(AQ72="Ⅱ",3,IF(AQ72="Ⅲ",5,0)))</f>
        <v>0</v>
      </c>
      <c r="Q95" s="148"/>
      <c r="R95" s="33" t="s">
        <v>134</v>
      </c>
      <c r="S95" s="148">
        <f>N95*P95</f>
        <v>0</v>
      </c>
      <c r="T95" s="153"/>
      <c r="U95" s="148"/>
      <c r="V95" s="154"/>
      <c r="W95" s="31" t="s">
        <v>143</v>
      </c>
      <c r="X95" s="32" t="s">
        <v>131</v>
      </c>
      <c r="Y95" s="32">
        <v>1</v>
      </c>
      <c r="Z95" s="32" t="s">
        <v>132</v>
      </c>
      <c r="AA95" s="148">
        <f>IF(AQ78="Ⅰ",1,IF(AQ78="Ⅱ",3,IF(AQ78="Ⅲ",5,0)))</f>
        <v>0</v>
      </c>
      <c r="AB95" s="148"/>
      <c r="AC95" s="33" t="s">
        <v>134</v>
      </c>
      <c r="AD95" s="148">
        <f>Y95*AA95</f>
        <v>0</v>
      </c>
      <c r="AE95" s="153"/>
      <c r="AF95" s="149"/>
      <c r="AG95" s="31" t="s">
        <v>149</v>
      </c>
      <c r="AH95" s="32" t="s">
        <v>131</v>
      </c>
      <c r="AI95" s="32">
        <v>7</v>
      </c>
      <c r="AJ95" s="32" t="s">
        <v>132</v>
      </c>
      <c r="AK95" s="148">
        <f>IF(AQ86="Ⅰ",1,IF(AQ86="Ⅱ",3,IF(AQ86="Ⅲ",5,0)))</f>
        <v>0</v>
      </c>
      <c r="AL95" s="148"/>
      <c r="AM95" s="33" t="s">
        <v>134</v>
      </c>
      <c r="AN95" s="148">
        <f>AI95*AK95</f>
        <v>0</v>
      </c>
      <c r="AO95" s="148"/>
      <c r="AP95" s="28"/>
      <c r="AQ95" s="22"/>
      <c r="AR95" s="22"/>
      <c r="AS95" s="22"/>
    </row>
    <row r="96" spans="1:55" ht="16.5" customHeight="1" x14ac:dyDescent="0.15">
      <c r="A96" s="34" t="s">
        <v>138</v>
      </c>
      <c r="B96" s="22" t="s">
        <v>131</v>
      </c>
      <c r="C96" s="22">
        <v>1</v>
      </c>
      <c r="D96" s="22" t="s">
        <v>132</v>
      </c>
      <c r="E96" s="146">
        <f>IF(AQ68="Ⅰ",1,IF(AQ68="Ⅱ",3,IF(AQ68="Ⅲ",5,0)))</f>
        <v>0</v>
      </c>
      <c r="F96" s="146"/>
      <c r="G96" s="35" t="s">
        <v>134</v>
      </c>
      <c r="H96" s="146">
        <f>C96*E96</f>
        <v>0</v>
      </c>
      <c r="I96" s="147"/>
      <c r="J96" s="146"/>
      <c r="K96" s="150"/>
      <c r="L96" s="34" t="s">
        <v>142</v>
      </c>
      <c r="M96" s="22" t="s">
        <v>131</v>
      </c>
      <c r="N96" s="22">
        <v>1</v>
      </c>
      <c r="O96" s="22" t="s">
        <v>132</v>
      </c>
      <c r="P96" s="146">
        <f>IF(AQ73="Ⅰ",1,IF(AQ73="Ⅱ",3,IF(AQ73="Ⅲ",5,0)))</f>
        <v>0</v>
      </c>
      <c r="Q96" s="146"/>
      <c r="R96" s="35" t="s">
        <v>134</v>
      </c>
      <c r="S96" s="146">
        <f>N96*P96</f>
        <v>0</v>
      </c>
      <c r="T96" s="147"/>
      <c r="U96" s="155"/>
      <c r="V96" s="156"/>
      <c r="W96" s="34" t="s">
        <v>145</v>
      </c>
      <c r="X96" s="22" t="s">
        <v>131</v>
      </c>
      <c r="Y96" s="22">
        <v>1</v>
      </c>
      <c r="Z96" s="22" t="s">
        <v>132</v>
      </c>
      <c r="AA96" s="146">
        <f>IF(AQ79="Ⅰ",1,IF(AQ79="Ⅱ",3,IF(AQ79="Ⅲ",5,0)))</f>
        <v>0</v>
      </c>
      <c r="AB96" s="146"/>
      <c r="AC96" s="35" t="s">
        <v>134</v>
      </c>
      <c r="AD96" s="146">
        <f>Y96*AA96</f>
        <v>0</v>
      </c>
      <c r="AE96" s="147"/>
      <c r="AF96" s="156"/>
      <c r="AG96" s="34" t="s">
        <v>150</v>
      </c>
      <c r="AH96" s="22" t="s">
        <v>131</v>
      </c>
      <c r="AI96" s="22">
        <v>2</v>
      </c>
      <c r="AJ96" s="22" t="s">
        <v>132</v>
      </c>
      <c r="AK96" s="146">
        <f>IF(AQ87="Ⅰ",1,IF(AQ87="Ⅱ",3,IF(AQ87="Ⅲ",5,0)))</f>
        <v>0</v>
      </c>
      <c r="AL96" s="146"/>
      <c r="AM96" s="35" t="s">
        <v>134</v>
      </c>
      <c r="AN96" s="146">
        <f>AI96*AK96</f>
        <v>0</v>
      </c>
      <c r="AO96" s="147"/>
      <c r="AP96" s="39"/>
      <c r="AQ96" s="22"/>
      <c r="AR96" s="22"/>
      <c r="AS96" s="22"/>
    </row>
    <row r="97" spans="1:45" ht="16.5" customHeight="1" x14ac:dyDescent="0.15">
      <c r="A97" s="34" t="s">
        <v>141</v>
      </c>
      <c r="B97" s="22" t="s">
        <v>131</v>
      </c>
      <c r="C97" s="22">
        <v>1</v>
      </c>
      <c r="D97" s="22" t="s">
        <v>132</v>
      </c>
      <c r="E97" s="146">
        <f>IF(AQ69="Ⅰ",1,IF(AQ69="Ⅱ",3,IF(AQ69="Ⅲ",5,0)))</f>
        <v>0</v>
      </c>
      <c r="F97" s="146"/>
      <c r="G97" s="35" t="s">
        <v>134</v>
      </c>
      <c r="H97" s="146">
        <f>C97*E97</f>
        <v>0</v>
      </c>
      <c r="I97" s="147"/>
      <c r="J97" s="146"/>
      <c r="K97" s="150"/>
      <c r="L97" s="34" t="s">
        <v>144</v>
      </c>
      <c r="M97" s="22" t="s">
        <v>131</v>
      </c>
      <c r="N97" s="22">
        <v>1</v>
      </c>
      <c r="O97" s="22" t="s">
        <v>132</v>
      </c>
      <c r="P97" s="146">
        <f>IF(AQ74="Ⅰ",1,IF(AQ74="Ⅱ",3,IF(AQ74="Ⅲ",5,0)))</f>
        <v>0</v>
      </c>
      <c r="Q97" s="146"/>
      <c r="R97" s="35" t="s">
        <v>134</v>
      </c>
      <c r="S97" s="146">
        <f>N97*P97</f>
        <v>0</v>
      </c>
      <c r="T97" s="147"/>
      <c r="U97" s="155"/>
      <c r="V97" s="156"/>
      <c r="W97" s="34" t="s">
        <v>137</v>
      </c>
      <c r="X97" s="22" t="s">
        <v>131</v>
      </c>
      <c r="Y97" s="22">
        <v>3</v>
      </c>
      <c r="Z97" s="22" t="s">
        <v>132</v>
      </c>
      <c r="AA97" s="146">
        <f>IF(AQ80=0,0,AQ80)</f>
        <v>0</v>
      </c>
      <c r="AB97" s="146"/>
      <c r="AC97" s="35" t="s">
        <v>134</v>
      </c>
      <c r="AD97" s="146">
        <f>Y97*AA97</f>
        <v>0</v>
      </c>
      <c r="AE97" s="147"/>
      <c r="AF97" s="156"/>
      <c r="AG97" s="34" t="s">
        <v>151</v>
      </c>
      <c r="AH97" s="22" t="s">
        <v>131</v>
      </c>
      <c r="AI97" s="22">
        <v>5</v>
      </c>
      <c r="AJ97" s="22" t="s">
        <v>132</v>
      </c>
      <c r="AK97" s="146">
        <f>IF(AQ88="Ⅰ",1,IF(AQ88="Ⅱ",3,IF(AQ88="Ⅲ",5,0)))</f>
        <v>0</v>
      </c>
      <c r="AL97" s="146"/>
      <c r="AM97" s="35" t="s">
        <v>134</v>
      </c>
      <c r="AN97" s="146">
        <f>AI97*AK97</f>
        <v>0</v>
      </c>
      <c r="AO97" s="147"/>
      <c r="AP97" s="39"/>
      <c r="AQ97" s="22"/>
      <c r="AR97" s="22"/>
      <c r="AS97" s="22"/>
    </row>
    <row r="98" spans="1:45" ht="16.5" customHeight="1" x14ac:dyDescent="0.15">
      <c r="A98" s="34" t="s">
        <v>146</v>
      </c>
      <c r="B98" s="22" t="s">
        <v>131</v>
      </c>
      <c r="C98" s="22">
        <v>2</v>
      </c>
      <c r="D98" s="22" t="s">
        <v>132</v>
      </c>
      <c r="E98" s="146">
        <f>IF(AQ70="Ⅰ",1,IF(AQ70="Ⅱ",3,IF(AQ70="Ⅲ",5,0)))</f>
        <v>0</v>
      </c>
      <c r="F98" s="146"/>
      <c r="G98" s="35" t="s">
        <v>134</v>
      </c>
      <c r="H98" s="146">
        <f>C98*E98</f>
        <v>0</v>
      </c>
      <c r="I98" s="147"/>
      <c r="J98" s="146"/>
      <c r="K98" s="150"/>
      <c r="L98" s="34" t="s">
        <v>136</v>
      </c>
      <c r="M98" s="22" t="s">
        <v>131</v>
      </c>
      <c r="N98" s="22">
        <v>1</v>
      </c>
      <c r="O98" s="22" t="s">
        <v>132</v>
      </c>
      <c r="P98" s="146">
        <f>IF(AQ76="Ⅰ",1,IF(AQ76="Ⅱ",3,IF(AQ76="Ⅲ",5,0)))</f>
        <v>0</v>
      </c>
      <c r="Q98" s="146"/>
      <c r="R98" s="35" t="s">
        <v>134</v>
      </c>
      <c r="S98" s="146">
        <f>N98*P98</f>
        <v>0</v>
      </c>
      <c r="T98" s="147"/>
      <c r="U98" s="155"/>
      <c r="V98" s="156"/>
      <c r="W98" s="34" t="s">
        <v>147</v>
      </c>
      <c r="X98" s="22" t="s">
        <v>131</v>
      </c>
      <c r="Y98" s="22">
        <v>2</v>
      </c>
      <c r="Z98" s="22" t="s">
        <v>132</v>
      </c>
      <c r="AA98" s="146">
        <f>IF(AQ82=0,0,AQ82)</f>
        <v>0</v>
      </c>
      <c r="AB98" s="146"/>
      <c r="AC98" s="35" t="s">
        <v>134</v>
      </c>
      <c r="AD98" s="146">
        <f>Y98*AA98</f>
        <v>0</v>
      </c>
      <c r="AE98" s="147"/>
      <c r="AF98" s="156"/>
      <c r="AG98" s="34" t="s">
        <v>261</v>
      </c>
      <c r="AH98" s="22" t="s">
        <v>154</v>
      </c>
      <c r="AI98" s="22">
        <v>3</v>
      </c>
      <c r="AJ98" s="22" t="s">
        <v>132</v>
      </c>
      <c r="AK98" s="146">
        <f>IF(AQ89="あり",1,0)</f>
        <v>0</v>
      </c>
      <c r="AL98" s="146"/>
      <c r="AM98" s="35" t="s">
        <v>134</v>
      </c>
      <c r="AN98" s="146">
        <f>AI98*AK98</f>
        <v>0</v>
      </c>
      <c r="AO98" s="147"/>
      <c r="AP98" s="39"/>
      <c r="AQ98" s="22"/>
      <c r="AR98" s="22"/>
      <c r="AS98" s="22"/>
    </row>
    <row r="99" spans="1:45" ht="16.5" customHeight="1" x14ac:dyDescent="0.15">
      <c r="A99" s="36" t="s">
        <v>135</v>
      </c>
      <c r="B99" s="37" t="s">
        <v>131</v>
      </c>
      <c r="C99" s="37">
        <v>3</v>
      </c>
      <c r="D99" s="37" t="s">
        <v>132</v>
      </c>
      <c r="E99" s="151">
        <f>IF(AQ71="Ⅰ",1,IF(AQ71="Ⅱ",3,IF(AQ71="Ⅲ",5,0)))</f>
        <v>0</v>
      </c>
      <c r="F99" s="151"/>
      <c r="G99" s="38" t="s">
        <v>134</v>
      </c>
      <c r="H99" s="151">
        <f>C99*E99</f>
        <v>0</v>
      </c>
      <c r="I99" s="165"/>
      <c r="J99" s="151"/>
      <c r="K99" s="152"/>
      <c r="L99" s="36" t="s">
        <v>140</v>
      </c>
      <c r="M99" s="37" t="s">
        <v>131</v>
      </c>
      <c r="N99" s="37">
        <v>2</v>
      </c>
      <c r="O99" s="37" t="s">
        <v>132</v>
      </c>
      <c r="P99" s="151">
        <f>IF(AQ77="Ⅰ",1,IF(AQ77="Ⅱ",3,IF(AQ77="Ⅲ",5,0)))</f>
        <v>0</v>
      </c>
      <c r="Q99" s="151"/>
      <c r="R99" s="38" t="s">
        <v>134</v>
      </c>
      <c r="S99" s="151">
        <f>N99*P99</f>
        <v>0</v>
      </c>
      <c r="T99" s="165"/>
      <c r="U99" s="157"/>
      <c r="V99" s="158"/>
      <c r="W99" s="36" t="s">
        <v>148</v>
      </c>
      <c r="X99" s="37" t="s">
        <v>131</v>
      </c>
      <c r="Y99" s="37">
        <v>5</v>
      </c>
      <c r="Z99" s="37" t="s">
        <v>132</v>
      </c>
      <c r="AA99" s="151">
        <f>IF(AQ84=0,0,AM84)</f>
        <v>0</v>
      </c>
      <c r="AB99" s="151"/>
      <c r="AC99" s="38" t="s">
        <v>134</v>
      </c>
      <c r="AD99" s="151">
        <f>Y99*AA99</f>
        <v>0</v>
      </c>
      <c r="AE99" s="165"/>
      <c r="AF99" s="158"/>
      <c r="AG99" s="36" t="s">
        <v>257</v>
      </c>
      <c r="AH99" s="22" t="s">
        <v>154</v>
      </c>
      <c r="AI99" s="22">
        <v>1</v>
      </c>
      <c r="AJ99" s="22" t="s">
        <v>132</v>
      </c>
      <c r="AK99" s="146">
        <f>AQ91</f>
        <v>0</v>
      </c>
      <c r="AL99" s="146"/>
      <c r="AM99" s="35" t="s">
        <v>134</v>
      </c>
      <c r="AN99" s="471">
        <f>AI99*AK99</f>
        <v>0</v>
      </c>
      <c r="AO99" s="471"/>
      <c r="AP99" s="40"/>
      <c r="AQ99" s="22"/>
      <c r="AR99" s="22"/>
      <c r="AS99" s="22"/>
    </row>
    <row r="100" spans="1:45" s="22" customFormat="1" ht="10.5" customHeight="1" x14ac:dyDescent="0.15">
      <c r="A100" s="153"/>
      <c r="B100" s="449"/>
      <c r="C100" s="449"/>
      <c r="D100" s="449"/>
      <c r="E100" s="449"/>
      <c r="F100" s="449"/>
      <c r="G100" s="449"/>
      <c r="H100" s="449"/>
      <c r="I100" s="449"/>
      <c r="J100" s="449"/>
      <c r="K100" s="449"/>
      <c r="L100" s="449"/>
      <c r="M100" s="449"/>
      <c r="N100" s="449"/>
      <c r="O100" s="449"/>
      <c r="P100" s="449"/>
      <c r="Q100" s="449"/>
      <c r="R100" s="449"/>
      <c r="S100" s="449"/>
      <c r="T100" s="449"/>
      <c r="U100" s="449"/>
      <c r="V100" s="449"/>
      <c r="W100" s="449"/>
      <c r="X100" s="449"/>
      <c r="Y100" s="449"/>
      <c r="Z100" s="449"/>
      <c r="AA100" s="449"/>
      <c r="AB100" s="449"/>
      <c r="AC100" s="449"/>
      <c r="AD100" s="449"/>
      <c r="AE100" s="449"/>
      <c r="AF100" s="449"/>
      <c r="AG100" s="449"/>
      <c r="AH100" s="449"/>
      <c r="AI100" s="449"/>
      <c r="AJ100" s="449"/>
      <c r="AK100" s="449"/>
      <c r="AL100" s="449"/>
      <c r="AM100" s="449"/>
      <c r="AN100" s="449"/>
      <c r="AO100" s="449"/>
      <c r="AP100" s="449"/>
    </row>
    <row r="101" spans="1:45" s="22" customFormat="1" ht="16.5" customHeight="1" x14ac:dyDescent="0.15">
      <c r="A101" s="101" t="s">
        <v>280</v>
      </c>
      <c r="B101" s="102"/>
      <c r="C101" s="102"/>
      <c r="D101" s="102"/>
      <c r="E101" s="103"/>
      <c r="F101" s="110" t="s">
        <v>281</v>
      </c>
      <c r="G101" s="111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3">
        <f>SUM(H95:I99)+SUM(S95:T99)+SUM(AN95:AO99)+SUM(AD95:AE99)</f>
        <v>0</v>
      </c>
      <c r="S101" s="114"/>
      <c r="T101" s="114"/>
      <c r="U101" s="114"/>
      <c r="V101" s="115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2"/>
      <c r="AN101" s="112"/>
      <c r="AO101" s="112"/>
      <c r="AP101" s="116"/>
    </row>
    <row r="102" spans="1:45" s="22" customFormat="1" ht="16.5" customHeight="1" x14ac:dyDescent="0.15">
      <c r="A102" s="104"/>
      <c r="B102" s="105"/>
      <c r="C102" s="105"/>
      <c r="D102" s="105"/>
      <c r="E102" s="106"/>
      <c r="F102" s="117" t="s">
        <v>282</v>
      </c>
      <c r="G102" s="118"/>
      <c r="H102" s="118"/>
      <c r="I102" s="118"/>
      <c r="J102" s="118"/>
      <c r="K102" s="111" t="str">
        <f>IF($AH$2="■","0.8×","")</f>
        <v/>
      </c>
      <c r="L102" s="111"/>
      <c r="M102" s="119">
        <v>8000</v>
      </c>
      <c r="N102" s="120"/>
      <c r="O102" s="120"/>
      <c r="P102" s="121" t="s">
        <v>283</v>
      </c>
      <c r="Q102" s="121"/>
      <c r="R102" s="122">
        <f>IF($AH$2="■",R101*M102*0.8,R101*M102)</f>
        <v>0</v>
      </c>
      <c r="S102" s="123"/>
      <c r="T102" s="123"/>
      <c r="U102" s="123"/>
      <c r="V102" s="124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25"/>
    </row>
    <row r="103" spans="1:45" s="22" customFormat="1" ht="16.5" customHeight="1" x14ac:dyDescent="0.15">
      <c r="A103" s="104"/>
      <c r="B103" s="105"/>
      <c r="C103" s="105"/>
      <c r="D103" s="105"/>
      <c r="E103" s="106"/>
      <c r="F103" s="44" t="s">
        <v>284</v>
      </c>
      <c r="G103" s="126">
        <f>R102</f>
        <v>0</v>
      </c>
      <c r="H103" s="127"/>
      <c r="I103" s="127"/>
      <c r="J103" s="127"/>
      <c r="K103" s="128" t="s">
        <v>285</v>
      </c>
      <c r="L103" s="129"/>
      <c r="M103" s="130"/>
      <c r="N103" s="130"/>
      <c r="O103" s="130"/>
      <c r="P103" s="131">
        <f>AQ91</f>
        <v>0</v>
      </c>
      <c r="Q103" s="131"/>
      <c r="R103" s="132"/>
      <c r="S103" s="124" t="s">
        <v>286</v>
      </c>
      <c r="T103" s="133"/>
      <c r="U103" s="134" t="e">
        <f>R102/AQ91</f>
        <v>#DIV/0!</v>
      </c>
      <c r="V103" s="135"/>
      <c r="W103" s="135"/>
      <c r="X103" s="136"/>
      <c r="Y103" s="97"/>
      <c r="Z103" s="137"/>
      <c r="AA103" s="133"/>
      <c r="AB103" s="133"/>
      <c r="AC103" s="133"/>
      <c r="AD103" s="133"/>
      <c r="AE103" s="133"/>
      <c r="AF103" s="133"/>
      <c r="AG103" s="133"/>
      <c r="AH103" s="42"/>
      <c r="AI103" s="42"/>
      <c r="AJ103" s="42"/>
      <c r="AK103" s="42"/>
      <c r="AL103" s="42"/>
      <c r="AM103" s="42"/>
      <c r="AN103" s="42"/>
      <c r="AO103" s="42"/>
      <c r="AP103" s="43"/>
    </row>
    <row r="104" spans="1:45" s="22" customFormat="1" ht="16.5" customHeight="1" x14ac:dyDescent="0.15">
      <c r="A104" s="104"/>
      <c r="B104" s="105"/>
      <c r="C104" s="105"/>
      <c r="D104" s="105"/>
      <c r="E104" s="106"/>
      <c r="F104" s="138" t="s">
        <v>287</v>
      </c>
      <c r="G104" s="139"/>
      <c r="H104" s="139"/>
      <c r="I104" s="139"/>
      <c r="J104" s="94" t="s">
        <v>288</v>
      </c>
      <c r="K104" s="140" t="e">
        <f>U103</f>
        <v>#DIV/0!</v>
      </c>
      <c r="L104" s="140"/>
      <c r="M104" s="140"/>
      <c r="N104" s="98" t="s">
        <v>289</v>
      </c>
      <c r="O104" s="92"/>
      <c r="P104" s="121">
        <v>100</v>
      </c>
      <c r="Q104" s="121"/>
      <c r="R104" s="99" t="s">
        <v>290</v>
      </c>
      <c r="S104" s="93" t="s">
        <v>291</v>
      </c>
      <c r="T104" s="80"/>
      <c r="U104" s="95"/>
      <c r="V104" s="100" t="s">
        <v>292</v>
      </c>
      <c r="W104" s="141" t="e">
        <f>ROUNDDOWN(U103,-3)</f>
        <v>#DIV/0!</v>
      </c>
      <c r="X104" s="141"/>
      <c r="Y104" s="141"/>
      <c r="Z104" s="91"/>
      <c r="AA104" s="96" t="s">
        <v>293</v>
      </c>
      <c r="AB104" s="80"/>
      <c r="AC104" s="80"/>
      <c r="AD104" s="80"/>
      <c r="AE104" s="80"/>
      <c r="AF104" s="80"/>
      <c r="AG104" s="80"/>
      <c r="AH104" s="42"/>
      <c r="AI104" s="42"/>
      <c r="AJ104" s="42"/>
      <c r="AK104" s="42"/>
      <c r="AL104" s="42"/>
      <c r="AM104" s="42"/>
      <c r="AN104" s="42"/>
      <c r="AO104" s="42"/>
      <c r="AP104" s="43"/>
    </row>
    <row r="105" spans="1:45" s="22" customFormat="1" ht="16.5" customHeight="1" x14ac:dyDescent="0.15">
      <c r="A105" s="107"/>
      <c r="B105" s="108"/>
      <c r="C105" s="108"/>
      <c r="D105" s="108"/>
      <c r="E105" s="109"/>
      <c r="F105" s="142" t="s">
        <v>294</v>
      </c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4" t="e">
        <f>W104*AQ91</f>
        <v>#DIV/0!</v>
      </c>
      <c r="T105" s="145"/>
      <c r="U105" s="145"/>
      <c r="V105" s="145"/>
      <c r="W105" s="145"/>
      <c r="X105" s="145"/>
      <c r="Y105" s="97"/>
      <c r="Z105" s="137"/>
      <c r="AA105" s="133"/>
      <c r="AB105" s="133"/>
      <c r="AC105" s="133"/>
      <c r="AD105" s="133"/>
      <c r="AE105" s="133"/>
      <c r="AF105" s="133"/>
      <c r="AG105" s="133"/>
      <c r="AH105" s="42"/>
      <c r="AI105" s="42"/>
      <c r="AJ105" s="42"/>
      <c r="AK105" s="42"/>
      <c r="AL105" s="42"/>
      <c r="AM105" s="42"/>
      <c r="AN105" s="42"/>
      <c r="AO105" s="42"/>
      <c r="AP105" s="43"/>
    </row>
    <row r="106" spans="1:45" s="22" customFormat="1" ht="16.5" customHeight="1" x14ac:dyDescent="0.15">
      <c r="A106" s="54"/>
      <c r="B106" s="54"/>
      <c r="C106" s="54"/>
      <c r="D106" s="54"/>
      <c r="E106" s="54"/>
      <c r="F106" s="55"/>
      <c r="G106" s="56"/>
      <c r="H106" s="56"/>
      <c r="I106" s="56"/>
      <c r="J106" s="56"/>
      <c r="K106" s="57"/>
      <c r="L106" s="58"/>
      <c r="M106" s="59"/>
      <c r="N106" s="59"/>
      <c r="O106" s="59"/>
      <c r="P106" s="60"/>
      <c r="Q106" s="60"/>
      <c r="R106" s="61"/>
      <c r="S106" s="62"/>
      <c r="T106" s="63"/>
      <c r="U106" s="63"/>
      <c r="V106" s="63"/>
      <c r="W106" s="63"/>
      <c r="X106" s="63"/>
      <c r="Y106" s="64"/>
      <c r="Z106" s="65"/>
      <c r="AA106"/>
      <c r="AB106"/>
      <c r="AC106"/>
      <c r="AD106"/>
      <c r="AE106"/>
      <c r="AF106"/>
      <c r="AG106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1:45" s="22" customFormat="1" ht="13.5" customHeight="1" x14ac:dyDescent="0.15">
      <c r="A107" s="8"/>
      <c r="B107" s="8"/>
      <c r="C107" s="8"/>
      <c r="D107" s="8"/>
      <c r="E107" s="8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8"/>
      <c r="R107" s="23"/>
      <c r="S107" s="13"/>
      <c r="T107" s="13"/>
      <c r="U107" s="13"/>
      <c r="V107" s="23"/>
      <c r="W107" s="8"/>
      <c r="X107" s="8"/>
      <c r="Y107" s="8"/>
      <c r="Z107" s="8"/>
      <c r="AA107" s="8"/>
      <c r="AB107" s="8"/>
      <c r="AC107" s="8"/>
      <c r="AD107" s="8"/>
      <c r="AE107" s="1"/>
      <c r="AF107" s="8"/>
      <c r="AG107" s="8"/>
      <c r="AH107" s="8"/>
      <c r="AI107" s="8"/>
      <c r="AJ107" s="24"/>
      <c r="AK107" s="24"/>
      <c r="AL107" s="21"/>
      <c r="AM107" s="24"/>
      <c r="AN107" s="1"/>
      <c r="AO107" s="8"/>
      <c r="AP107" s="8"/>
    </row>
    <row r="108" spans="1:45" ht="16.5" customHeight="1" x14ac:dyDescent="0.15">
      <c r="A108" s="166" t="s">
        <v>242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67"/>
      <c r="AO108" s="167"/>
      <c r="AP108" s="167"/>
      <c r="AQ108" s="22"/>
      <c r="AR108" s="22"/>
      <c r="AS108" s="22"/>
    </row>
    <row r="109" spans="1:45" ht="15" customHeight="1" x14ac:dyDescent="0.15">
      <c r="A109" s="25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8"/>
      <c r="P109" s="278" t="s">
        <v>60</v>
      </c>
      <c r="Q109" s="278"/>
      <c r="R109" s="278"/>
      <c r="S109" s="162" t="s">
        <v>61</v>
      </c>
      <c r="T109" s="276"/>
      <c r="U109" s="276"/>
      <c r="V109" s="276"/>
      <c r="W109" s="276"/>
      <c r="X109" s="276"/>
      <c r="Y109" s="276"/>
      <c r="Z109" s="276"/>
      <c r="AA109" s="276"/>
      <c r="AB109" s="276"/>
      <c r="AC109" s="276"/>
      <c r="AD109" s="276"/>
      <c r="AE109" s="276"/>
      <c r="AF109" s="276"/>
      <c r="AG109" s="276"/>
      <c r="AH109" s="276"/>
      <c r="AI109" s="276"/>
      <c r="AJ109" s="276"/>
      <c r="AK109" s="276"/>
      <c r="AL109" s="276"/>
      <c r="AM109" s="276"/>
      <c r="AN109" s="276"/>
      <c r="AO109" s="276"/>
      <c r="AP109" s="277"/>
      <c r="AQ109" s="269" t="s">
        <v>8</v>
      </c>
      <c r="AR109" s="270"/>
      <c r="AS109" s="271"/>
    </row>
    <row r="110" spans="1:45" ht="24.75" customHeight="1" x14ac:dyDescent="0.15">
      <c r="A110" s="29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30"/>
      <c r="P110" s="278"/>
      <c r="Q110" s="278"/>
      <c r="R110" s="278"/>
      <c r="S110" s="275" t="s">
        <v>79</v>
      </c>
      <c r="T110" s="276"/>
      <c r="U110" s="276"/>
      <c r="V110" s="276"/>
      <c r="W110" s="276"/>
      <c r="X110" s="277"/>
      <c r="Y110" s="275" t="s">
        <v>171</v>
      </c>
      <c r="Z110" s="276"/>
      <c r="AA110" s="276"/>
      <c r="AB110" s="276"/>
      <c r="AC110" s="276"/>
      <c r="AD110" s="277"/>
      <c r="AE110" s="275" t="s">
        <v>172</v>
      </c>
      <c r="AF110" s="276"/>
      <c r="AG110" s="276"/>
      <c r="AH110" s="276"/>
      <c r="AI110" s="276"/>
      <c r="AJ110" s="276"/>
      <c r="AK110" s="275" t="s">
        <v>234</v>
      </c>
      <c r="AL110" s="276"/>
      <c r="AM110" s="276"/>
      <c r="AN110" s="276"/>
      <c r="AO110" s="276"/>
      <c r="AP110" s="277"/>
      <c r="AQ110" s="272"/>
      <c r="AR110" s="273"/>
      <c r="AS110" s="274"/>
    </row>
    <row r="111" spans="1:45" ht="17.25" customHeight="1" x14ac:dyDescent="0.15">
      <c r="A111" s="162" t="s">
        <v>62</v>
      </c>
      <c r="B111" s="111"/>
      <c r="C111" s="223" t="s">
        <v>157</v>
      </c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/>
      <c r="O111" s="221"/>
      <c r="P111" s="224">
        <v>1</v>
      </c>
      <c r="Q111" s="224"/>
      <c r="R111" s="224"/>
      <c r="S111" s="162" t="s">
        <v>173</v>
      </c>
      <c r="T111" s="163"/>
      <c r="U111" s="163"/>
      <c r="V111" s="163"/>
      <c r="W111" s="163"/>
      <c r="X111" s="164"/>
      <c r="Y111" s="162" t="s">
        <v>174</v>
      </c>
      <c r="Z111" s="163"/>
      <c r="AA111" s="163"/>
      <c r="AB111" s="163"/>
      <c r="AC111" s="163"/>
      <c r="AD111" s="164"/>
      <c r="AE111" s="162" t="s">
        <v>175</v>
      </c>
      <c r="AF111" s="163"/>
      <c r="AG111" s="163"/>
      <c r="AH111" s="163"/>
      <c r="AI111" s="163"/>
      <c r="AJ111" s="164"/>
      <c r="AK111" s="210"/>
      <c r="AL111" s="211"/>
      <c r="AM111" s="211"/>
      <c r="AN111" s="211"/>
      <c r="AO111" s="211"/>
      <c r="AP111" s="212"/>
      <c r="AQ111" s="179" t="s">
        <v>14</v>
      </c>
      <c r="AR111" s="180"/>
      <c r="AS111" s="181"/>
    </row>
    <row r="112" spans="1:45" ht="17.25" customHeight="1" x14ac:dyDescent="0.15">
      <c r="A112" s="162" t="s">
        <v>56</v>
      </c>
      <c r="B112" s="111"/>
      <c r="C112" s="223" t="s">
        <v>158</v>
      </c>
      <c r="D112" s="220"/>
      <c r="E112" s="220"/>
      <c r="F112" s="220"/>
      <c r="G112" s="220"/>
      <c r="H112" s="220"/>
      <c r="I112" s="220"/>
      <c r="J112" s="220"/>
      <c r="K112" s="220"/>
      <c r="L112" s="220"/>
      <c r="M112" s="220"/>
      <c r="N112" s="220"/>
      <c r="O112" s="221"/>
      <c r="P112" s="224">
        <v>2</v>
      </c>
      <c r="Q112" s="224"/>
      <c r="R112" s="224"/>
      <c r="S112" s="162" t="s">
        <v>223</v>
      </c>
      <c r="T112" s="163"/>
      <c r="U112" s="163"/>
      <c r="V112" s="163"/>
      <c r="W112" s="163"/>
      <c r="X112" s="164"/>
      <c r="Y112" s="162" t="s">
        <v>108</v>
      </c>
      <c r="Z112" s="163"/>
      <c r="AA112" s="163"/>
      <c r="AB112" s="163"/>
      <c r="AC112" s="163"/>
      <c r="AD112" s="164"/>
      <c r="AE112" s="162" t="s">
        <v>109</v>
      </c>
      <c r="AF112" s="163"/>
      <c r="AG112" s="163"/>
      <c r="AH112" s="163"/>
      <c r="AI112" s="163"/>
      <c r="AJ112" s="164"/>
      <c r="AK112" s="216"/>
      <c r="AL112" s="217"/>
      <c r="AM112" s="217"/>
      <c r="AN112" s="217"/>
      <c r="AO112" s="217"/>
      <c r="AP112" s="218"/>
      <c r="AQ112" s="179" t="s">
        <v>14</v>
      </c>
      <c r="AR112" s="180"/>
      <c r="AS112" s="181"/>
    </row>
    <row r="113" spans="1:62" ht="17.25" customHeight="1" x14ac:dyDescent="0.15">
      <c r="A113" s="172" t="s">
        <v>57</v>
      </c>
      <c r="B113" s="174"/>
      <c r="C113" s="174" t="s">
        <v>159</v>
      </c>
      <c r="D113" s="228"/>
      <c r="E113" s="228"/>
      <c r="F113" s="228"/>
      <c r="G113" s="228"/>
      <c r="H113" s="228"/>
      <c r="I113" s="228"/>
      <c r="J113" s="228"/>
      <c r="K113" s="228"/>
      <c r="L113" s="228"/>
      <c r="M113" s="228"/>
      <c r="N113" s="228"/>
      <c r="O113" s="229"/>
      <c r="P113" s="172">
        <v>3</v>
      </c>
      <c r="Q113" s="246"/>
      <c r="R113" s="247"/>
      <c r="S113" s="172" t="s">
        <v>176</v>
      </c>
      <c r="T113" s="248"/>
      <c r="U113" s="248"/>
      <c r="V113" s="248"/>
      <c r="W113" s="248"/>
      <c r="X113" s="249"/>
      <c r="Y113" s="172" t="s">
        <v>126</v>
      </c>
      <c r="Z113" s="248"/>
      <c r="AA113" s="248"/>
      <c r="AB113" s="248"/>
      <c r="AC113" s="248"/>
      <c r="AD113" s="249"/>
      <c r="AE113" s="176" t="s">
        <v>241</v>
      </c>
      <c r="AF113" s="233"/>
      <c r="AG113" s="233"/>
      <c r="AH113" s="233"/>
      <c r="AI113" s="233"/>
      <c r="AJ113" s="234"/>
      <c r="AK113" s="250" t="s">
        <v>232</v>
      </c>
      <c r="AL113" s="251"/>
      <c r="AM113" s="251"/>
      <c r="AN113" s="252" t="str">
        <f>IF(AQ114&lt;50,"","("&amp;AQ114&amp;"週)")</f>
        <v/>
      </c>
      <c r="AO113" s="253"/>
      <c r="AP113" s="254"/>
      <c r="AQ113" s="179" t="s">
        <v>14</v>
      </c>
      <c r="AR113" s="180"/>
      <c r="AS113" s="181"/>
    </row>
    <row r="114" spans="1:62" ht="26.25" customHeight="1" x14ac:dyDescent="0.15">
      <c r="A114" s="186"/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94"/>
      <c r="P114" s="186"/>
      <c r="Q114" s="187"/>
      <c r="R114" s="194"/>
      <c r="S114" s="186"/>
      <c r="T114" s="187"/>
      <c r="U114" s="187"/>
      <c r="V114" s="187"/>
      <c r="W114" s="187"/>
      <c r="X114" s="194"/>
      <c r="Y114" s="186"/>
      <c r="Z114" s="187"/>
      <c r="AA114" s="187"/>
      <c r="AB114" s="187"/>
      <c r="AC114" s="187"/>
      <c r="AD114" s="194"/>
      <c r="AE114" s="195"/>
      <c r="AF114" s="196"/>
      <c r="AG114" s="196"/>
      <c r="AH114" s="196"/>
      <c r="AI114" s="196"/>
      <c r="AJ114" s="197"/>
      <c r="AK114" s="263" t="s">
        <v>233</v>
      </c>
      <c r="AL114" s="264"/>
      <c r="AM114" s="264"/>
      <c r="AN114" s="264"/>
      <c r="AO114" s="264"/>
      <c r="AP114" s="265"/>
      <c r="AQ114" s="243"/>
      <c r="AR114" s="244"/>
      <c r="AS114" s="245"/>
    </row>
    <row r="115" spans="1:62" ht="17.25" customHeight="1" x14ac:dyDescent="0.15">
      <c r="A115" s="176" t="s">
        <v>58</v>
      </c>
      <c r="B115" s="227"/>
      <c r="C115" s="174" t="s">
        <v>160</v>
      </c>
      <c r="D115" s="228"/>
      <c r="E115" s="228"/>
      <c r="F115" s="228"/>
      <c r="G115" s="228"/>
      <c r="H115" s="228"/>
      <c r="I115" s="228"/>
      <c r="J115" s="228"/>
      <c r="K115" s="228"/>
      <c r="L115" s="228"/>
      <c r="M115" s="228"/>
      <c r="N115" s="228"/>
      <c r="O115" s="229"/>
      <c r="P115" s="240">
        <f>IF(AQ43="■",5,1)</f>
        <v>1</v>
      </c>
      <c r="Q115" s="240"/>
      <c r="R115" s="240"/>
      <c r="S115" s="176" t="s">
        <v>177</v>
      </c>
      <c r="T115" s="182"/>
      <c r="U115" s="182"/>
      <c r="V115" s="182"/>
      <c r="W115" s="182"/>
      <c r="X115" s="255"/>
      <c r="Y115" s="176" t="s">
        <v>178</v>
      </c>
      <c r="Z115" s="182"/>
      <c r="AA115" s="182"/>
      <c r="AB115" s="182"/>
      <c r="AC115" s="182"/>
      <c r="AD115" s="255"/>
      <c r="AE115" s="176" t="s">
        <v>179</v>
      </c>
      <c r="AF115" s="182"/>
      <c r="AG115" s="182"/>
      <c r="AH115" s="182"/>
      <c r="AI115" s="182"/>
      <c r="AJ115" s="255"/>
      <c r="AK115" s="210"/>
      <c r="AL115" s="211"/>
      <c r="AM115" s="211"/>
      <c r="AN115" s="211"/>
      <c r="AO115" s="211"/>
      <c r="AP115" s="212"/>
      <c r="AQ115" s="179" t="s">
        <v>14</v>
      </c>
      <c r="AR115" s="241"/>
      <c r="AS115" s="242"/>
      <c r="AV115" s="1" t="s">
        <v>273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>
        <f>IF(AQ43="■",5,1)</f>
        <v>1</v>
      </c>
      <c r="BJ115" s="1"/>
    </row>
    <row r="116" spans="1:62" ht="17.25" customHeight="1" x14ac:dyDescent="0.15">
      <c r="A116" s="169"/>
      <c r="B116" s="171"/>
      <c r="C116" s="257" t="s">
        <v>247</v>
      </c>
      <c r="D116" s="258"/>
      <c r="E116" s="258"/>
      <c r="F116" s="258"/>
      <c r="G116" s="258"/>
      <c r="H116" s="258"/>
      <c r="I116" s="258"/>
      <c r="J116" s="258"/>
      <c r="K116" s="258"/>
      <c r="L116" s="258"/>
      <c r="M116" s="258"/>
      <c r="N116" s="258"/>
      <c r="O116" s="259"/>
      <c r="P116" s="266" t="s">
        <v>246</v>
      </c>
      <c r="Q116" s="267"/>
      <c r="R116" s="268"/>
      <c r="S116" s="169"/>
      <c r="T116" s="171"/>
      <c r="U116" s="171"/>
      <c r="V116" s="171"/>
      <c r="W116" s="171"/>
      <c r="X116" s="256"/>
      <c r="Y116" s="169"/>
      <c r="Z116" s="171"/>
      <c r="AA116" s="171"/>
      <c r="AB116" s="171"/>
      <c r="AC116" s="171"/>
      <c r="AD116" s="256"/>
      <c r="AE116" s="169"/>
      <c r="AF116" s="171"/>
      <c r="AG116" s="171"/>
      <c r="AH116" s="171"/>
      <c r="AI116" s="171"/>
      <c r="AJ116" s="256"/>
      <c r="AK116" s="213"/>
      <c r="AL116" s="214"/>
      <c r="AM116" s="214"/>
      <c r="AN116" s="214"/>
      <c r="AO116" s="214"/>
      <c r="AP116" s="215"/>
      <c r="AQ116" s="260" t="s">
        <v>14</v>
      </c>
      <c r="AR116" s="261"/>
      <c r="AS116" s="262"/>
      <c r="AV116" s="1" t="s">
        <v>274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>
        <f>IF(AQ116="有",5,0)</f>
        <v>0</v>
      </c>
      <c r="BJ116" s="1"/>
    </row>
    <row r="117" spans="1:62" ht="17.25" customHeight="1" x14ac:dyDescent="0.15">
      <c r="A117" s="162" t="s">
        <v>67</v>
      </c>
      <c r="B117" s="111"/>
      <c r="C117" s="223" t="s">
        <v>161</v>
      </c>
      <c r="D117" s="220"/>
      <c r="E117" s="220"/>
      <c r="F117" s="220"/>
      <c r="G117" s="220"/>
      <c r="H117" s="220"/>
      <c r="I117" s="220"/>
      <c r="J117" s="220"/>
      <c r="K117" s="220"/>
      <c r="L117" s="220"/>
      <c r="M117" s="220"/>
      <c r="N117" s="220"/>
      <c r="O117" s="221"/>
      <c r="P117" s="224">
        <v>1</v>
      </c>
      <c r="Q117" s="224"/>
      <c r="R117" s="224"/>
      <c r="S117" s="162" t="s">
        <v>180</v>
      </c>
      <c r="T117" s="163"/>
      <c r="U117" s="163"/>
      <c r="V117" s="163"/>
      <c r="W117" s="163"/>
      <c r="X117" s="164"/>
      <c r="Y117" s="162" t="s">
        <v>181</v>
      </c>
      <c r="Z117" s="163"/>
      <c r="AA117" s="163"/>
      <c r="AB117" s="163"/>
      <c r="AC117" s="163"/>
      <c r="AD117" s="164"/>
      <c r="AE117" s="162" t="s">
        <v>182</v>
      </c>
      <c r="AF117" s="163"/>
      <c r="AG117" s="163"/>
      <c r="AH117" s="163"/>
      <c r="AI117" s="163"/>
      <c r="AJ117" s="164"/>
      <c r="AK117" s="213"/>
      <c r="AL117" s="214"/>
      <c r="AM117" s="214"/>
      <c r="AN117" s="214"/>
      <c r="AO117" s="214"/>
      <c r="AP117" s="215"/>
      <c r="AQ117" s="179" t="s">
        <v>14</v>
      </c>
      <c r="AR117" s="180"/>
      <c r="AS117" s="181"/>
    </row>
    <row r="118" spans="1:62" ht="17.25" customHeight="1" x14ac:dyDescent="0.15">
      <c r="A118" s="162" t="s">
        <v>68</v>
      </c>
      <c r="B118" s="111"/>
      <c r="C118" s="223" t="s">
        <v>162</v>
      </c>
      <c r="D118" s="220"/>
      <c r="E118" s="220"/>
      <c r="F118" s="220"/>
      <c r="G118" s="220"/>
      <c r="H118" s="220"/>
      <c r="I118" s="220"/>
      <c r="J118" s="220"/>
      <c r="K118" s="220"/>
      <c r="L118" s="220"/>
      <c r="M118" s="220"/>
      <c r="N118" s="220"/>
      <c r="O118" s="221"/>
      <c r="P118" s="224">
        <v>2</v>
      </c>
      <c r="Q118" s="224"/>
      <c r="R118" s="224"/>
      <c r="S118" s="159"/>
      <c r="T118" s="225"/>
      <c r="U118" s="225"/>
      <c r="V118" s="225"/>
      <c r="W118" s="225"/>
      <c r="X118" s="226"/>
      <c r="Y118" s="162" t="s">
        <v>183</v>
      </c>
      <c r="Z118" s="163"/>
      <c r="AA118" s="163"/>
      <c r="AB118" s="163"/>
      <c r="AC118" s="163"/>
      <c r="AD118" s="164"/>
      <c r="AE118" s="162" t="s">
        <v>184</v>
      </c>
      <c r="AF118" s="163"/>
      <c r="AG118" s="163"/>
      <c r="AH118" s="163"/>
      <c r="AI118" s="163"/>
      <c r="AJ118" s="164"/>
      <c r="AK118" s="213"/>
      <c r="AL118" s="214"/>
      <c r="AM118" s="214"/>
      <c r="AN118" s="214"/>
      <c r="AO118" s="214"/>
      <c r="AP118" s="215"/>
      <c r="AQ118" s="179" t="s">
        <v>14</v>
      </c>
      <c r="AR118" s="180"/>
      <c r="AS118" s="181"/>
    </row>
    <row r="119" spans="1:62" ht="17.25" customHeight="1" x14ac:dyDescent="0.15">
      <c r="A119" s="162" t="s">
        <v>69</v>
      </c>
      <c r="B119" s="111"/>
      <c r="C119" s="223" t="s">
        <v>163</v>
      </c>
      <c r="D119" s="220"/>
      <c r="E119" s="220"/>
      <c r="F119" s="220"/>
      <c r="G119" s="220"/>
      <c r="H119" s="220"/>
      <c r="I119" s="220"/>
      <c r="J119" s="220"/>
      <c r="K119" s="220"/>
      <c r="L119" s="220"/>
      <c r="M119" s="220"/>
      <c r="N119" s="220"/>
      <c r="O119" s="221"/>
      <c r="P119" s="224">
        <v>2</v>
      </c>
      <c r="Q119" s="224"/>
      <c r="R119" s="224"/>
      <c r="S119" s="159"/>
      <c r="T119" s="225"/>
      <c r="U119" s="225"/>
      <c r="V119" s="225"/>
      <c r="W119" s="225"/>
      <c r="X119" s="226"/>
      <c r="Y119" s="162" t="s">
        <v>185</v>
      </c>
      <c r="Z119" s="163"/>
      <c r="AA119" s="163"/>
      <c r="AB119" s="163"/>
      <c r="AC119" s="163"/>
      <c r="AD119" s="164"/>
      <c r="AE119" s="162" t="s">
        <v>186</v>
      </c>
      <c r="AF119" s="163"/>
      <c r="AG119" s="163"/>
      <c r="AH119" s="163"/>
      <c r="AI119" s="163"/>
      <c r="AJ119" s="164"/>
      <c r="AK119" s="213"/>
      <c r="AL119" s="214"/>
      <c r="AM119" s="214"/>
      <c r="AN119" s="214"/>
      <c r="AO119" s="214"/>
      <c r="AP119" s="215"/>
      <c r="AQ119" s="179" t="s">
        <v>14</v>
      </c>
      <c r="AR119" s="180"/>
      <c r="AS119" s="181"/>
    </row>
    <row r="120" spans="1:62" ht="17.25" customHeight="1" x14ac:dyDescent="0.15">
      <c r="A120" s="176" t="s">
        <v>70</v>
      </c>
      <c r="B120" s="227"/>
      <c r="C120" s="174" t="s">
        <v>164</v>
      </c>
      <c r="D120" s="228"/>
      <c r="E120" s="228"/>
      <c r="F120" s="228"/>
      <c r="G120" s="228"/>
      <c r="H120" s="228"/>
      <c r="I120" s="228"/>
      <c r="J120" s="228"/>
      <c r="K120" s="228"/>
      <c r="L120" s="228"/>
      <c r="M120" s="228"/>
      <c r="N120" s="228"/>
      <c r="O120" s="229"/>
      <c r="P120" s="176">
        <v>2</v>
      </c>
      <c r="Q120" s="238"/>
      <c r="R120" s="239"/>
      <c r="S120" s="159"/>
      <c r="T120" s="225"/>
      <c r="U120" s="225"/>
      <c r="V120" s="225"/>
      <c r="W120" s="225"/>
      <c r="X120" s="226"/>
      <c r="Y120" s="162" t="s">
        <v>227</v>
      </c>
      <c r="Z120" s="163"/>
      <c r="AA120" s="163"/>
      <c r="AB120" s="163"/>
      <c r="AC120" s="163"/>
      <c r="AD120" s="164"/>
      <c r="AE120" s="162" t="s">
        <v>184</v>
      </c>
      <c r="AF120" s="163"/>
      <c r="AG120" s="163"/>
      <c r="AH120" s="163"/>
      <c r="AI120" s="163"/>
      <c r="AJ120" s="164"/>
      <c r="AK120" s="213"/>
      <c r="AL120" s="214"/>
      <c r="AM120" s="214"/>
      <c r="AN120" s="214"/>
      <c r="AO120" s="214"/>
      <c r="AP120" s="215"/>
      <c r="AQ120" s="230" t="s">
        <v>14</v>
      </c>
      <c r="AR120" s="231"/>
      <c r="AS120" s="232"/>
    </row>
    <row r="121" spans="1:62" ht="17.25" customHeight="1" x14ac:dyDescent="0.15">
      <c r="A121" s="176" t="s">
        <v>71</v>
      </c>
      <c r="B121" s="227"/>
      <c r="C121" s="174" t="s">
        <v>165</v>
      </c>
      <c r="D121" s="228"/>
      <c r="E121" s="228"/>
      <c r="F121" s="228"/>
      <c r="G121" s="228"/>
      <c r="H121" s="228"/>
      <c r="I121" s="228"/>
      <c r="J121" s="228"/>
      <c r="K121" s="228"/>
      <c r="L121" s="228"/>
      <c r="M121" s="228"/>
      <c r="N121" s="228"/>
      <c r="O121" s="229"/>
      <c r="P121" s="224">
        <v>2</v>
      </c>
      <c r="Q121" s="224"/>
      <c r="R121" s="224"/>
      <c r="S121" s="176" t="s">
        <v>187</v>
      </c>
      <c r="T121" s="233"/>
      <c r="U121" s="233"/>
      <c r="V121" s="233"/>
      <c r="W121" s="233"/>
      <c r="X121" s="234"/>
      <c r="Y121" s="198"/>
      <c r="Z121" s="199"/>
      <c r="AA121" s="199"/>
      <c r="AB121" s="199"/>
      <c r="AC121" s="199"/>
      <c r="AD121" s="200"/>
      <c r="AE121" s="198"/>
      <c r="AF121" s="199"/>
      <c r="AG121" s="199"/>
      <c r="AH121" s="199"/>
      <c r="AI121" s="199"/>
      <c r="AJ121" s="200"/>
      <c r="AK121" s="213"/>
      <c r="AL121" s="214"/>
      <c r="AM121" s="214"/>
      <c r="AN121" s="214"/>
      <c r="AO121" s="214"/>
      <c r="AP121" s="215"/>
      <c r="AQ121" s="235" t="s">
        <v>14</v>
      </c>
      <c r="AR121" s="236"/>
      <c r="AS121" s="237"/>
    </row>
    <row r="122" spans="1:62" ht="17.25" customHeight="1" x14ac:dyDescent="0.15">
      <c r="A122" s="162" t="s">
        <v>72</v>
      </c>
      <c r="B122" s="111"/>
      <c r="C122" s="223" t="s">
        <v>166</v>
      </c>
      <c r="D122" s="220"/>
      <c r="E122" s="220"/>
      <c r="F122" s="220"/>
      <c r="G122" s="220"/>
      <c r="H122" s="220"/>
      <c r="I122" s="220"/>
      <c r="J122" s="220"/>
      <c r="K122" s="220"/>
      <c r="L122" s="220"/>
      <c r="M122" s="220"/>
      <c r="N122" s="220"/>
      <c r="O122" s="221"/>
      <c r="P122" s="224">
        <v>2</v>
      </c>
      <c r="Q122" s="224"/>
      <c r="R122" s="224"/>
      <c r="S122" s="162" t="s">
        <v>187</v>
      </c>
      <c r="T122" s="163"/>
      <c r="U122" s="163"/>
      <c r="V122" s="163"/>
      <c r="W122" s="163"/>
      <c r="X122" s="164"/>
      <c r="Y122" s="159"/>
      <c r="Z122" s="225"/>
      <c r="AA122" s="225"/>
      <c r="AB122" s="225"/>
      <c r="AC122" s="225"/>
      <c r="AD122" s="226"/>
      <c r="AE122" s="159"/>
      <c r="AF122" s="225"/>
      <c r="AG122" s="225"/>
      <c r="AH122" s="225"/>
      <c r="AI122" s="225"/>
      <c r="AJ122" s="226"/>
      <c r="AK122" s="213"/>
      <c r="AL122" s="214"/>
      <c r="AM122" s="214"/>
      <c r="AN122" s="214"/>
      <c r="AO122" s="214"/>
      <c r="AP122" s="215"/>
      <c r="AQ122" s="179" t="s">
        <v>14</v>
      </c>
      <c r="AR122" s="180"/>
      <c r="AS122" s="181"/>
    </row>
    <row r="123" spans="1:62" ht="17.25" customHeight="1" x14ac:dyDescent="0.15">
      <c r="A123" s="162" t="s">
        <v>73</v>
      </c>
      <c r="B123" s="111"/>
      <c r="C123" s="223" t="s">
        <v>204</v>
      </c>
      <c r="D123" s="220"/>
      <c r="E123" s="220"/>
      <c r="F123" s="220"/>
      <c r="G123" s="220"/>
      <c r="H123" s="220"/>
      <c r="I123" s="220"/>
      <c r="J123" s="220"/>
      <c r="K123" s="220"/>
      <c r="L123" s="220"/>
      <c r="M123" s="220"/>
      <c r="N123" s="220"/>
      <c r="O123" s="221"/>
      <c r="P123" s="224">
        <v>3</v>
      </c>
      <c r="Q123" s="224"/>
      <c r="R123" s="224"/>
      <c r="S123" s="159"/>
      <c r="T123" s="160"/>
      <c r="U123" s="160"/>
      <c r="V123" s="160"/>
      <c r="W123" s="160"/>
      <c r="X123" s="161"/>
      <c r="Y123" s="162" t="s">
        <v>188</v>
      </c>
      <c r="Z123" s="163"/>
      <c r="AA123" s="163"/>
      <c r="AB123" s="163"/>
      <c r="AC123" s="163"/>
      <c r="AD123" s="164"/>
      <c r="AE123" s="162" t="s">
        <v>189</v>
      </c>
      <c r="AF123" s="163"/>
      <c r="AG123" s="163"/>
      <c r="AH123" s="163"/>
      <c r="AI123" s="163"/>
      <c r="AJ123" s="164"/>
      <c r="AK123" s="213"/>
      <c r="AL123" s="214"/>
      <c r="AM123" s="214"/>
      <c r="AN123" s="214"/>
      <c r="AO123" s="214"/>
      <c r="AP123" s="215"/>
      <c r="AQ123" s="179" t="s">
        <v>14</v>
      </c>
      <c r="AR123" s="180"/>
      <c r="AS123" s="181"/>
    </row>
    <row r="124" spans="1:62" ht="17.25" customHeight="1" x14ac:dyDescent="0.15">
      <c r="A124" s="162" t="s">
        <v>74</v>
      </c>
      <c r="B124" s="111"/>
      <c r="C124" s="223" t="s">
        <v>167</v>
      </c>
      <c r="D124" s="220"/>
      <c r="E124" s="220"/>
      <c r="F124" s="220"/>
      <c r="G124" s="220"/>
      <c r="H124" s="220"/>
      <c r="I124" s="220"/>
      <c r="J124" s="220"/>
      <c r="K124" s="220"/>
      <c r="L124" s="220"/>
      <c r="M124" s="220"/>
      <c r="N124" s="220"/>
      <c r="O124" s="221"/>
      <c r="P124" s="224">
        <v>2</v>
      </c>
      <c r="Q124" s="224"/>
      <c r="R124" s="224"/>
      <c r="S124" s="162" t="s">
        <v>190</v>
      </c>
      <c r="T124" s="163"/>
      <c r="U124" s="163"/>
      <c r="V124" s="163"/>
      <c r="W124" s="163"/>
      <c r="X124" s="164"/>
      <c r="Y124" s="162" t="s">
        <v>191</v>
      </c>
      <c r="Z124" s="163"/>
      <c r="AA124" s="163"/>
      <c r="AB124" s="163"/>
      <c r="AC124" s="163"/>
      <c r="AD124" s="164"/>
      <c r="AE124" s="162" t="s">
        <v>192</v>
      </c>
      <c r="AF124" s="163"/>
      <c r="AG124" s="163"/>
      <c r="AH124" s="163"/>
      <c r="AI124" s="163"/>
      <c r="AJ124" s="164"/>
      <c r="AK124" s="213"/>
      <c r="AL124" s="214"/>
      <c r="AM124" s="214"/>
      <c r="AN124" s="214"/>
      <c r="AO124" s="214"/>
      <c r="AP124" s="215"/>
      <c r="AQ124" s="179" t="s">
        <v>14</v>
      </c>
      <c r="AR124" s="180"/>
      <c r="AS124" s="181"/>
    </row>
    <row r="125" spans="1:62" ht="17.25" customHeight="1" x14ac:dyDescent="0.15">
      <c r="A125" s="162" t="s">
        <v>75</v>
      </c>
      <c r="B125" s="111"/>
      <c r="C125" s="219" t="s">
        <v>168</v>
      </c>
      <c r="D125" s="220"/>
      <c r="E125" s="220"/>
      <c r="F125" s="220"/>
      <c r="G125" s="220"/>
      <c r="H125" s="220"/>
      <c r="I125" s="220"/>
      <c r="J125" s="220"/>
      <c r="K125" s="220"/>
      <c r="L125" s="220"/>
      <c r="M125" s="220"/>
      <c r="N125" s="220"/>
      <c r="O125" s="221"/>
      <c r="P125" s="162">
        <v>2</v>
      </c>
      <c r="Q125" s="123"/>
      <c r="R125" s="222"/>
      <c r="S125" s="162" t="s">
        <v>190</v>
      </c>
      <c r="T125" s="163"/>
      <c r="U125" s="163"/>
      <c r="V125" s="163"/>
      <c r="W125" s="163"/>
      <c r="X125" s="164"/>
      <c r="Y125" s="162" t="s">
        <v>191</v>
      </c>
      <c r="Z125" s="163"/>
      <c r="AA125" s="163"/>
      <c r="AB125" s="163"/>
      <c r="AC125" s="163"/>
      <c r="AD125" s="164"/>
      <c r="AE125" s="162" t="s">
        <v>192</v>
      </c>
      <c r="AF125" s="163"/>
      <c r="AG125" s="163"/>
      <c r="AH125" s="163"/>
      <c r="AI125" s="163"/>
      <c r="AJ125" s="164"/>
      <c r="AK125" s="213"/>
      <c r="AL125" s="214"/>
      <c r="AM125" s="214"/>
      <c r="AN125" s="214"/>
      <c r="AO125" s="214"/>
      <c r="AP125" s="215"/>
      <c r="AQ125" s="179" t="s">
        <v>14</v>
      </c>
      <c r="AR125" s="180"/>
      <c r="AS125" s="181"/>
    </row>
    <row r="126" spans="1:62" ht="17.25" customHeight="1" x14ac:dyDescent="0.15">
      <c r="A126" s="176" t="s">
        <v>116</v>
      </c>
      <c r="B126" s="182"/>
      <c r="C126" s="183" t="s">
        <v>169</v>
      </c>
      <c r="D126" s="184"/>
      <c r="E126" s="184"/>
      <c r="F126" s="184"/>
      <c r="G126" s="184"/>
      <c r="H126" s="184"/>
      <c r="I126" s="184"/>
      <c r="J126" s="184"/>
      <c r="K126" s="184"/>
      <c r="L126" s="184"/>
      <c r="M126" s="184"/>
      <c r="N126" s="184"/>
      <c r="O126" s="185"/>
      <c r="P126" s="176">
        <v>1</v>
      </c>
      <c r="Q126" s="177"/>
      <c r="R126" s="178"/>
      <c r="S126" s="162" t="s">
        <v>193</v>
      </c>
      <c r="T126" s="163"/>
      <c r="U126" s="163"/>
      <c r="V126" s="163"/>
      <c r="W126" s="163"/>
      <c r="X126" s="164"/>
      <c r="Y126" s="162" t="s">
        <v>194</v>
      </c>
      <c r="Z126" s="163"/>
      <c r="AA126" s="163"/>
      <c r="AB126" s="163"/>
      <c r="AC126" s="163"/>
      <c r="AD126" s="164"/>
      <c r="AE126" s="162" t="s">
        <v>195</v>
      </c>
      <c r="AF126" s="163"/>
      <c r="AG126" s="163"/>
      <c r="AH126" s="163"/>
      <c r="AI126" s="163"/>
      <c r="AJ126" s="164"/>
      <c r="AK126" s="213"/>
      <c r="AL126" s="214"/>
      <c r="AM126" s="214"/>
      <c r="AN126" s="214"/>
      <c r="AO126" s="214"/>
      <c r="AP126" s="215"/>
      <c r="AQ126" s="179" t="s">
        <v>14</v>
      </c>
      <c r="AR126" s="180"/>
      <c r="AS126" s="181"/>
    </row>
    <row r="127" spans="1:62" ht="17.25" customHeight="1" x14ac:dyDescent="0.15">
      <c r="A127" s="172" t="s">
        <v>117</v>
      </c>
      <c r="B127" s="173"/>
      <c r="C127" s="174" t="s">
        <v>170</v>
      </c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5"/>
      <c r="P127" s="176">
        <v>1</v>
      </c>
      <c r="Q127" s="177"/>
      <c r="R127" s="178"/>
      <c r="S127" s="162">
        <v>1</v>
      </c>
      <c r="T127" s="163"/>
      <c r="U127" s="163"/>
      <c r="V127" s="163"/>
      <c r="W127" s="163"/>
      <c r="X127" s="164"/>
      <c r="Y127" s="162">
        <v>2</v>
      </c>
      <c r="Z127" s="163"/>
      <c r="AA127" s="163"/>
      <c r="AB127" s="163"/>
      <c r="AC127" s="163"/>
      <c r="AD127" s="164"/>
      <c r="AE127" s="162" t="s">
        <v>196</v>
      </c>
      <c r="AF127" s="163"/>
      <c r="AG127" s="163"/>
      <c r="AH127" s="163"/>
      <c r="AI127" s="163"/>
      <c r="AJ127" s="164"/>
      <c r="AK127" s="216"/>
      <c r="AL127" s="217"/>
      <c r="AM127" s="217"/>
      <c r="AN127" s="217"/>
      <c r="AO127" s="217"/>
      <c r="AP127" s="218"/>
      <c r="AQ127" s="179" t="s">
        <v>14</v>
      </c>
      <c r="AR127" s="180"/>
      <c r="AS127" s="181"/>
    </row>
    <row r="128" spans="1:62" ht="12" customHeight="1" x14ac:dyDescent="0.15">
      <c r="A128" s="172" t="s">
        <v>230</v>
      </c>
      <c r="B128" s="173"/>
      <c r="C128" s="174" t="s">
        <v>205</v>
      </c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5"/>
      <c r="P128" s="176">
        <v>3</v>
      </c>
      <c r="Q128" s="177"/>
      <c r="R128" s="178"/>
      <c r="S128" s="198"/>
      <c r="T128" s="199"/>
      <c r="U128" s="199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199"/>
      <c r="AF128" s="199"/>
      <c r="AG128" s="199"/>
      <c r="AH128" s="199"/>
      <c r="AI128" s="199"/>
      <c r="AJ128" s="200"/>
      <c r="AK128" s="168"/>
      <c r="AL128" s="170"/>
      <c r="AM128" s="204" t="str">
        <f>IF(AQ128=0,"",AQ128)</f>
        <v/>
      </c>
      <c r="AN128" s="205"/>
      <c r="AO128" s="207" t="str">
        <f>IF(AM128="","","ヶ月")</f>
        <v/>
      </c>
      <c r="AP128" s="208"/>
      <c r="AQ128" s="188">
        <v>0</v>
      </c>
      <c r="AR128" s="189"/>
      <c r="AS128" s="190"/>
    </row>
    <row r="129" spans="1:45" ht="15" customHeight="1" x14ac:dyDescent="0.15">
      <c r="A129" s="186"/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94"/>
      <c r="P129" s="195"/>
      <c r="Q129" s="196"/>
      <c r="R129" s="197"/>
      <c r="S129" s="201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3"/>
      <c r="AK129" s="169"/>
      <c r="AL129" s="171"/>
      <c r="AM129" s="206"/>
      <c r="AN129" s="206"/>
      <c r="AO129" s="206"/>
      <c r="AP129" s="209"/>
      <c r="AQ129" s="191"/>
      <c r="AR129" s="192"/>
      <c r="AS129" s="193"/>
    </row>
    <row r="131" spans="1:45" ht="16.5" customHeight="1" x14ac:dyDescent="0.15">
      <c r="A131" s="166" t="s">
        <v>129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6"/>
      <c r="AI131" s="166"/>
      <c r="AJ131" s="166"/>
      <c r="AK131" s="166"/>
      <c r="AL131" s="166"/>
      <c r="AM131" s="166"/>
      <c r="AN131" s="167"/>
      <c r="AO131" s="167"/>
      <c r="AP131" s="167"/>
      <c r="AQ131" s="22"/>
      <c r="AR131" s="22"/>
      <c r="AS131" s="22"/>
    </row>
    <row r="132" spans="1:45" ht="16.5" customHeight="1" x14ac:dyDescent="0.15">
      <c r="A132" s="31" t="s">
        <v>130</v>
      </c>
      <c r="B132" s="32" t="s">
        <v>131</v>
      </c>
      <c r="C132" s="32">
        <v>1</v>
      </c>
      <c r="D132" s="32" t="s">
        <v>132</v>
      </c>
      <c r="E132" s="148">
        <f>IF(AQ111="Ⅰ",1,IF(AQ111="Ⅱ",2,IF(AQ111="Ⅲ",3,0)))</f>
        <v>0</v>
      </c>
      <c r="F132" s="148"/>
      <c r="G132" s="33" t="s">
        <v>134</v>
      </c>
      <c r="H132" s="148">
        <f>C132*E132</f>
        <v>0</v>
      </c>
      <c r="I132" s="153"/>
      <c r="J132" s="148"/>
      <c r="K132" s="149"/>
      <c r="L132" s="31" t="s">
        <v>139</v>
      </c>
      <c r="M132" s="32" t="s">
        <v>131</v>
      </c>
      <c r="N132" s="32">
        <v>2</v>
      </c>
      <c r="O132" s="32" t="s">
        <v>132</v>
      </c>
      <c r="P132" s="148">
        <f>IF(AQ118="Ⅰ",1,IF(AQ118="Ⅱ",2,IF(AQ118="Ⅲ",3,0)))</f>
        <v>0</v>
      </c>
      <c r="Q132" s="148"/>
      <c r="R132" s="33" t="s">
        <v>134</v>
      </c>
      <c r="S132" s="148">
        <f>N132*P132</f>
        <v>0</v>
      </c>
      <c r="T132" s="153"/>
      <c r="U132" s="148"/>
      <c r="V132" s="154"/>
      <c r="W132" s="31" t="s">
        <v>143</v>
      </c>
      <c r="X132" s="32" t="s">
        <v>131</v>
      </c>
      <c r="Y132" s="32">
        <v>3</v>
      </c>
      <c r="Z132" s="32" t="s">
        <v>132</v>
      </c>
      <c r="AA132" s="148">
        <f>IF(AQ123="Ⅰ",1,IF(AQ123="Ⅱ",2,IF(AQ123="Ⅲ",3,0)))</f>
        <v>0</v>
      </c>
      <c r="AB132" s="148"/>
      <c r="AC132" s="33" t="s">
        <v>134</v>
      </c>
      <c r="AD132" s="148">
        <f>Y132*AA132</f>
        <v>0</v>
      </c>
      <c r="AE132" s="153"/>
      <c r="AF132" s="149"/>
      <c r="AG132" s="31" t="s">
        <v>149</v>
      </c>
      <c r="AH132" s="32" t="s">
        <v>131</v>
      </c>
      <c r="AI132" s="32">
        <v>3</v>
      </c>
      <c r="AJ132" s="32" t="s">
        <v>271</v>
      </c>
      <c r="AK132" s="148">
        <f>IF(AQ128="",0,AQ128)</f>
        <v>0</v>
      </c>
      <c r="AL132" s="148"/>
      <c r="AM132" s="33" t="s">
        <v>272</v>
      </c>
      <c r="AN132" s="148">
        <f>AI132*AK132</f>
        <v>0</v>
      </c>
      <c r="AO132" s="148"/>
      <c r="AP132" s="28"/>
      <c r="AQ132" s="22"/>
      <c r="AR132" s="22"/>
      <c r="AS132" s="22"/>
    </row>
    <row r="133" spans="1:45" ht="16.5" customHeight="1" x14ac:dyDescent="0.15">
      <c r="A133" s="34" t="s">
        <v>138</v>
      </c>
      <c r="B133" s="22" t="s">
        <v>131</v>
      </c>
      <c r="C133" s="22">
        <v>2</v>
      </c>
      <c r="D133" s="22" t="s">
        <v>132</v>
      </c>
      <c r="E133" s="146">
        <f>IF(AQ112="Ⅰ",1,IF(AQ112="Ⅱ",2,IF(AQ112="Ⅲ",3,0)))</f>
        <v>0</v>
      </c>
      <c r="F133" s="146"/>
      <c r="G133" s="35" t="s">
        <v>134</v>
      </c>
      <c r="H133" s="146">
        <f>C133*E133</f>
        <v>0</v>
      </c>
      <c r="I133" s="147"/>
      <c r="J133" s="146"/>
      <c r="K133" s="150"/>
      <c r="L133" s="34" t="s">
        <v>142</v>
      </c>
      <c r="M133" s="22" t="s">
        <v>131</v>
      </c>
      <c r="N133" s="22">
        <v>2</v>
      </c>
      <c r="O133" s="22" t="s">
        <v>132</v>
      </c>
      <c r="P133" s="146">
        <f>IF(AQ119="Ⅰ",1,IF(AQ119="Ⅱ",2,IF(AQ119="Ⅲ",3,0)))</f>
        <v>0</v>
      </c>
      <c r="Q133" s="146"/>
      <c r="R133" s="35" t="s">
        <v>134</v>
      </c>
      <c r="S133" s="146">
        <f>N133*P133</f>
        <v>0</v>
      </c>
      <c r="T133" s="147"/>
      <c r="U133" s="155"/>
      <c r="V133" s="156"/>
      <c r="W133" s="34" t="s">
        <v>145</v>
      </c>
      <c r="X133" s="22" t="s">
        <v>131</v>
      </c>
      <c r="Y133" s="22">
        <v>2</v>
      </c>
      <c r="Z133" s="22" t="s">
        <v>132</v>
      </c>
      <c r="AA133" s="146">
        <f>IF(AQ124="Ⅰ",1,IF(AQ124="Ⅱ",2,IF(AQ124="Ⅲ",3,0)))</f>
        <v>0</v>
      </c>
      <c r="AB133" s="146"/>
      <c r="AC133" s="35" t="s">
        <v>134</v>
      </c>
      <c r="AD133" s="146">
        <f>Y133*AA133</f>
        <v>0</v>
      </c>
      <c r="AE133" s="147"/>
      <c r="AF133" s="156"/>
      <c r="AG133" s="34"/>
      <c r="AH133" s="22"/>
      <c r="AI133" s="22"/>
      <c r="AJ133" s="22"/>
      <c r="AK133" s="146"/>
      <c r="AL133" s="146"/>
      <c r="AM133" s="35"/>
      <c r="AN133" s="146"/>
      <c r="AO133" s="147"/>
      <c r="AP133" s="39"/>
      <c r="AQ133" s="22"/>
      <c r="AR133" s="22"/>
      <c r="AS133" s="22"/>
    </row>
    <row r="134" spans="1:45" ht="16.5" customHeight="1" x14ac:dyDescent="0.15">
      <c r="A134" s="34" t="s">
        <v>141</v>
      </c>
      <c r="B134" s="22" t="s">
        <v>131</v>
      </c>
      <c r="C134" s="22">
        <v>3</v>
      </c>
      <c r="D134" s="22" t="s">
        <v>132</v>
      </c>
      <c r="E134" s="146">
        <f>IF(AQ113="Ⅰ",1,IF(AQ113="Ⅱ",2,IF(AQ113="Ⅲ",3,IF(AQ113="Ⅳ","",0))))</f>
        <v>0</v>
      </c>
      <c r="F134" s="146"/>
      <c r="G134" s="35" t="s">
        <v>134</v>
      </c>
      <c r="H134" s="146">
        <f>IF(ISERROR(C134*E134),18+INT((AQ114-50)/25)*9,C134*E134)</f>
        <v>0</v>
      </c>
      <c r="I134" s="147"/>
      <c r="J134" s="146"/>
      <c r="K134" s="150"/>
      <c r="L134" s="34" t="s">
        <v>144</v>
      </c>
      <c r="M134" s="22" t="s">
        <v>131</v>
      </c>
      <c r="N134" s="22">
        <v>2</v>
      </c>
      <c r="O134" s="22" t="s">
        <v>132</v>
      </c>
      <c r="P134" s="146">
        <f>IF(AQ120="Ⅰ",1,IF(AQ120="Ⅱ",2,IF(AQ120="Ⅲ",3,0)))</f>
        <v>0</v>
      </c>
      <c r="Q134" s="146"/>
      <c r="R134" s="35" t="s">
        <v>134</v>
      </c>
      <c r="S134" s="146">
        <f>N134*P134</f>
        <v>0</v>
      </c>
      <c r="T134" s="147"/>
      <c r="U134" s="155"/>
      <c r="V134" s="156"/>
      <c r="W134" s="34" t="s">
        <v>137</v>
      </c>
      <c r="X134" s="22" t="s">
        <v>131</v>
      </c>
      <c r="Y134" s="22">
        <v>2</v>
      </c>
      <c r="Z134" s="22" t="s">
        <v>132</v>
      </c>
      <c r="AA134" s="146">
        <f>IF(AQ125="Ⅰ",1,IF(AQ125="Ⅱ",2,IF(AQ125="Ⅲ",3,0)))</f>
        <v>0</v>
      </c>
      <c r="AB134" s="146"/>
      <c r="AC134" s="35" t="s">
        <v>134</v>
      </c>
      <c r="AD134" s="146">
        <f>Y134*AA134</f>
        <v>0</v>
      </c>
      <c r="AE134" s="147"/>
      <c r="AF134" s="156"/>
      <c r="AG134" s="34"/>
      <c r="AH134" s="22"/>
      <c r="AI134" s="22"/>
      <c r="AJ134" s="22"/>
      <c r="AK134" s="146"/>
      <c r="AL134" s="146"/>
      <c r="AM134" s="35"/>
      <c r="AN134" s="146"/>
      <c r="AO134" s="147"/>
      <c r="AP134" s="39"/>
      <c r="AQ134" s="22"/>
      <c r="AR134" s="22"/>
      <c r="AS134" s="22"/>
    </row>
    <row r="135" spans="1:45" ht="16.5" customHeight="1" x14ac:dyDescent="0.15">
      <c r="A135" s="34" t="s">
        <v>146</v>
      </c>
      <c r="B135" s="22" t="s">
        <v>131</v>
      </c>
      <c r="C135" s="22">
        <f>BI115+BI116</f>
        <v>1</v>
      </c>
      <c r="D135" s="22" t="s">
        <v>132</v>
      </c>
      <c r="E135" s="146">
        <f>IF(AQ115="Ⅰ",1,IF(AQ115="Ⅱ",2,IF(AQ115="Ⅲ",3,0)))</f>
        <v>0</v>
      </c>
      <c r="F135" s="146"/>
      <c r="G135" s="35" t="s">
        <v>134</v>
      </c>
      <c r="H135" s="146">
        <f>C135*E135</f>
        <v>0</v>
      </c>
      <c r="I135" s="147"/>
      <c r="J135" s="146"/>
      <c r="K135" s="150"/>
      <c r="L135" s="34" t="s">
        <v>136</v>
      </c>
      <c r="M135" s="22" t="s">
        <v>131</v>
      </c>
      <c r="N135" s="22">
        <v>2</v>
      </c>
      <c r="O135" s="22" t="s">
        <v>132</v>
      </c>
      <c r="P135" s="146">
        <f>IF(AQ121="Ⅰ",1,IF(AQ121="Ⅱ",2,IF(AQ121="Ⅲ",3,0)))</f>
        <v>0</v>
      </c>
      <c r="Q135" s="146"/>
      <c r="R135" s="35" t="s">
        <v>134</v>
      </c>
      <c r="S135" s="146">
        <f>N135*P135</f>
        <v>0</v>
      </c>
      <c r="T135" s="147"/>
      <c r="U135" s="155"/>
      <c r="V135" s="156"/>
      <c r="W135" s="34" t="s">
        <v>147</v>
      </c>
      <c r="X135" s="22" t="s">
        <v>131</v>
      </c>
      <c r="Y135" s="22">
        <v>1</v>
      </c>
      <c r="Z135" s="22" t="s">
        <v>132</v>
      </c>
      <c r="AA135" s="146">
        <f>IF(AQ126="Ⅰ",1,IF(AQ126="Ⅱ",2,IF(AQ126="Ⅲ",3,0)))</f>
        <v>0</v>
      </c>
      <c r="AB135" s="146"/>
      <c r="AC135" s="35" t="s">
        <v>134</v>
      </c>
      <c r="AD135" s="146">
        <f>Y135*AA135</f>
        <v>0</v>
      </c>
      <c r="AE135" s="147"/>
      <c r="AF135" s="156"/>
      <c r="AG135" s="34"/>
      <c r="AH135" s="22"/>
      <c r="AI135" s="22"/>
      <c r="AJ135" s="22"/>
      <c r="AK135" s="146"/>
      <c r="AL135" s="146"/>
      <c r="AM135" s="35"/>
      <c r="AN135" s="146"/>
      <c r="AO135" s="147"/>
      <c r="AP135" s="39"/>
      <c r="AQ135" s="22"/>
      <c r="AR135" s="22"/>
      <c r="AS135" s="22"/>
    </row>
    <row r="136" spans="1:45" ht="16.5" customHeight="1" x14ac:dyDescent="0.15">
      <c r="A136" s="36" t="s">
        <v>135</v>
      </c>
      <c r="B136" s="37" t="s">
        <v>131</v>
      </c>
      <c r="C136" s="37">
        <v>1</v>
      </c>
      <c r="D136" s="37" t="s">
        <v>132</v>
      </c>
      <c r="E136" s="151">
        <f t="shared" ref="E136" si="3">IF(AQ117="Ⅰ",1,IF(AQ117="Ⅱ",2,IF(AQ117="Ⅲ",3,0)))</f>
        <v>0</v>
      </c>
      <c r="F136" s="151"/>
      <c r="G136" s="38" t="s">
        <v>134</v>
      </c>
      <c r="H136" s="151">
        <f>C136*E136</f>
        <v>0</v>
      </c>
      <c r="I136" s="165"/>
      <c r="J136" s="151"/>
      <c r="K136" s="152"/>
      <c r="L136" s="36" t="s">
        <v>140</v>
      </c>
      <c r="M136" s="37" t="s">
        <v>131</v>
      </c>
      <c r="N136" s="37">
        <v>2</v>
      </c>
      <c r="O136" s="37" t="s">
        <v>132</v>
      </c>
      <c r="P136" s="151">
        <f>IF(AQ122="Ⅰ",1,IF(AQ122="Ⅱ",2,IF(AQ122="Ⅲ",3,0)))</f>
        <v>0</v>
      </c>
      <c r="Q136" s="151"/>
      <c r="R136" s="38" t="s">
        <v>134</v>
      </c>
      <c r="S136" s="151">
        <f>N136*P136</f>
        <v>0</v>
      </c>
      <c r="T136" s="165"/>
      <c r="U136" s="157"/>
      <c r="V136" s="158"/>
      <c r="W136" s="36" t="s">
        <v>148</v>
      </c>
      <c r="X136" s="37" t="s">
        <v>131</v>
      </c>
      <c r="Y136" s="37">
        <v>1</v>
      </c>
      <c r="Z136" s="37" t="s">
        <v>132</v>
      </c>
      <c r="AA136" s="151">
        <f>IF(AQ127="Ⅰ",1,IF(AQ127="Ⅱ",2,IF(AQ127="Ⅲ",3,0)))</f>
        <v>0</v>
      </c>
      <c r="AB136" s="151"/>
      <c r="AC136" s="38" t="s">
        <v>134</v>
      </c>
      <c r="AD136" s="151">
        <f>Y136*AA136</f>
        <v>0</v>
      </c>
      <c r="AE136" s="165"/>
      <c r="AF136" s="158"/>
      <c r="AG136" s="41"/>
      <c r="AH136" s="37"/>
      <c r="AI136" s="37"/>
      <c r="AJ136" s="37"/>
      <c r="AK136" s="151"/>
      <c r="AL136" s="151"/>
      <c r="AM136" s="38"/>
      <c r="AN136" s="151"/>
      <c r="AO136" s="165"/>
      <c r="AP136" s="40"/>
      <c r="AQ136" s="22"/>
      <c r="AR136" s="22"/>
      <c r="AS136" s="22"/>
    </row>
    <row r="138" spans="1:45" s="22" customFormat="1" ht="16.5" customHeight="1" x14ac:dyDescent="0.15">
      <c r="A138" s="463" t="s">
        <v>207</v>
      </c>
      <c r="B138" s="112"/>
      <c r="C138" s="112"/>
      <c r="D138" s="112"/>
      <c r="E138" s="116"/>
      <c r="F138" s="110" t="s">
        <v>231</v>
      </c>
      <c r="G138" s="111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24">
        <f>SUM(H132:I136)+SUM(S132:T136)+SUM(AN132:AO136)+SUM(AD132:AE136)</f>
        <v>0</v>
      </c>
      <c r="S138" s="465"/>
      <c r="T138" s="465"/>
      <c r="U138" s="465"/>
      <c r="V138" s="115"/>
      <c r="W138" s="112"/>
      <c r="X138" s="112"/>
      <c r="Y138" s="112"/>
      <c r="Z138" s="112"/>
      <c r="AA138" s="112"/>
      <c r="AB138" s="112"/>
      <c r="AC138" s="112"/>
      <c r="AD138" s="112"/>
      <c r="AE138" s="112"/>
      <c r="AF138" s="112"/>
      <c r="AG138" s="112"/>
      <c r="AH138" s="112"/>
      <c r="AI138" s="112"/>
      <c r="AJ138" s="112"/>
      <c r="AK138" s="112"/>
      <c r="AL138" s="112"/>
      <c r="AM138" s="112"/>
      <c r="AN138" s="112"/>
      <c r="AO138" s="112"/>
      <c r="AP138" s="116"/>
    </row>
    <row r="139" spans="1:45" s="22" customFormat="1" ht="16.5" customHeight="1" x14ac:dyDescent="0.15">
      <c r="A139" s="464"/>
      <c r="B139" s="112"/>
      <c r="C139" s="112"/>
      <c r="D139" s="112"/>
      <c r="E139" s="116"/>
      <c r="F139" s="117" t="s">
        <v>38</v>
      </c>
      <c r="G139" s="118"/>
      <c r="H139" s="118"/>
      <c r="I139" s="118"/>
      <c r="J139" s="118"/>
      <c r="K139" s="111" t="str">
        <f>IF($AH$2="■","0.8×","")</f>
        <v/>
      </c>
      <c r="L139" s="111"/>
      <c r="M139" s="119">
        <v>1000</v>
      </c>
      <c r="N139" s="120"/>
      <c r="O139" s="120"/>
      <c r="P139" s="121" t="s">
        <v>152</v>
      </c>
      <c r="Q139" s="121"/>
      <c r="R139" s="122">
        <f>IF($AH$2="■",R138*M139*0.8,R138*M139)</f>
        <v>0</v>
      </c>
      <c r="S139" s="123"/>
      <c r="T139" s="123"/>
      <c r="U139" s="123"/>
      <c r="V139" s="124" t="s">
        <v>15</v>
      </c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1"/>
      <c r="AG139" s="111"/>
      <c r="AH139" s="111"/>
      <c r="AI139" s="111"/>
      <c r="AJ139" s="111"/>
      <c r="AK139" s="111"/>
      <c r="AL139" s="111"/>
      <c r="AM139" s="111"/>
      <c r="AN139" s="111"/>
      <c r="AO139" s="111"/>
      <c r="AP139" s="125"/>
    </row>
    <row r="140" spans="1:45" s="22" customFormat="1" ht="16.5" customHeight="1" x14ac:dyDescent="0.15">
      <c r="A140" s="464"/>
      <c r="B140" s="112"/>
      <c r="C140" s="112"/>
      <c r="D140" s="112"/>
      <c r="E140" s="116"/>
      <c r="F140" s="44" t="s">
        <v>127</v>
      </c>
      <c r="G140" s="466">
        <f>R139</f>
        <v>0</v>
      </c>
      <c r="H140" s="120"/>
      <c r="I140" s="120"/>
      <c r="J140" s="120"/>
      <c r="K140" s="129" t="s">
        <v>206</v>
      </c>
      <c r="L140" s="129"/>
      <c r="M140" s="130"/>
      <c r="N140" s="130"/>
      <c r="O140" s="130"/>
      <c r="P140" s="467">
        <f>AU44</f>
        <v>0</v>
      </c>
      <c r="Q140" s="467"/>
      <c r="R140" s="468"/>
      <c r="S140" s="124" t="s">
        <v>208</v>
      </c>
      <c r="T140" s="133"/>
      <c r="U140" s="469"/>
      <c r="V140" s="470"/>
      <c r="W140" s="470"/>
      <c r="X140" s="42" t="s">
        <v>133</v>
      </c>
      <c r="Y140" s="137">
        <f>IF(ISERROR(G140*P140),0,G140*P140)</f>
        <v>0</v>
      </c>
      <c r="Z140" s="137"/>
      <c r="AA140" s="137"/>
      <c r="AB140" s="137"/>
      <c r="AC140" s="137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3"/>
    </row>
  </sheetData>
  <sheetProtection selectLockedCells="1"/>
  <mergeCells count="605">
    <mergeCell ref="P50:S50"/>
    <mergeCell ref="T50:W50"/>
    <mergeCell ref="L51:O51"/>
    <mergeCell ref="L45:O46"/>
    <mergeCell ref="P45:S46"/>
    <mergeCell ref="T45:W46"/>
    <mergeCell ref="L47:O48"/>
    <mergeCell ref="L58:O58"/>
    <mergeCell ref="P58:S58"/>
    <mergeCell ref="AQ46:AW46"/>
    <mergeCell ref="AQ49:AW49"/>
    <mergeCell ref="AR48:AV48"/>
    <mergeCell ref="AD48:AP48"/>
    <mergeCell ref="X56:AP56"/>
    <mergeCell ref="L39:O39"/>
    <mergeCell ref="P39:S39"/>
    <mergeCell ref="T39:W39"/>
    <mergeCell ref="T58:W58"/>
    <mergeCell ref="L52:O52"/>
    <mergeCell ref="P52:S52"/>
    <mergeCell ref="T52:W52"/>
    <mergeCell ref="L53:O53"/>
    <mergeCell ref="P53:S53"/>
    <mergeCell ref="T53:W53"/>
    <mergeCell ref="L54:O54"/>
    <mergeCell ref="P54:S54"/>
    <mergeCell ref="T54:W54"/>
    <mergeCell ref="L49:O49"/>
    <mergeCell ref="P49:S49"/>
    <mergeCell ref="T49:W49"/>
    <mergeCell ref="L50:O50"/>
    <mergeCell ref="AS43:AW43"/>
    <mergeCell ref="AQ45:AT45"/>
    <mergeCell ref="C53:I53"/>
    <mergeCell ref="J53:K53"/>
    <mergeCell ref="AE53:AG53"/>
    <mergeCell ref="AH53:AL53"/>
    <mergeCell ref="A82:B83"/>
    <mergeCell ref="A84:B85"/>
    <mergeCell ref="Y88:AD88"/>
    <mergeCell ref="AQ88:AS88"/>
    <mergeCell ref="AQ82:AS83"/>
    <mergeCell ref="AQ87:AS87"/>
    <mergeCell ref="C82:O83"/>
    <mergeCell ref="C84:O85"/>
    <mergeCell ref="P82:R83"/>
    <mergeCell ref="P84:R85"/>
    <mergeCell ref="AK82:AK83"/>
    <mergeCell ref="AL82:AL83"/>
    <mergeCell ref="AM82:AN83"/>
    <mergeCell ref="C76:O76"/>
    <mergeCell ref="AQ86:AS86"/>
    <mergeCell ref="B59:C59"/>
    <mergeCell ref="A64:AP64"/>
    <mergeCell ref="A59:A60"/>
    <mergeCell ref="B60:C60"/>
    <mergeCell ref="AP59:AP60"/>
    <mergeCell ref="AU45:AV45"/>
    <mergeCell ref="AE45:AK45"/>
    <mergeCell ref="AL45:AN45"/>
    <mergeCell ref="X53:AB53"/>
    <mergeCell ref="AQ44:AT44"/>
    <mergeCell ref="AU44:AV44"/>
    <mergeCell ref="C43:I43"/>
    <mergeCell ref="A80:B81"/>
    <mergeCell ref="P51:S51"/>
    <mergeCell ref="A71:B71"/>
    <mergeCell ref="P71:R71"/>
    <mergeCell ref="Y76:AD76"/>
    <mergeCell ref="AE76:AJ76"/>
    <mergeCell ref="P79:R79"/>
    <mergeCell ref="Y79:AD79"/>
    <mergeCell ref="AE79:AJ79"/>
    <mergeCell ref="AK79:AP79"/>
    <mergeCell ref="A78:B78"/>
    <mergeCell ref="C79:O79"/>
    <mergeCell ref="P80:R81"/>
    <mergeCell ref="C80:O81"/>
    <mergeCell ref="A72:B72"/>
    <mergeCell ref="C78:O78"/>
    <mergeCell ref="A73:B73"/>
    <mergeCell ref="A115:B116"/>
    <mergeCell ref="AQ91:AS92"/>
    <mergeCell ref="AQ84:AS85"/>
    <mergeCell ref="AN99:AO99"/>
    <mergeCell ref="A86:B86"/>
    <mergeCell ref="P86:R86"/>
    <mergeCell ref="C86:O86"/>
    <mergeCell ref="S96:T96"/>
    <mergeCell ref="AA96:AB96"/>
    <mergeCell ref="AD96:AE96"/>
    <mergeCell ref="H99:I99"/>
    <mergeCell ref="P99:Q99"/>
    <mergeCell ref="S99:T99"/>
    <mergeCell ref="AO91:AP92"/>
    <mergeCell ref="AF95:AF99"/>
    <mergeCell ref="AK97:AL97"/>
    <mergeCell ref="AD95:AE95"/>
    <mergeCell ref="E97:F97"/>
    <mergeCell ref="H97:I97"/>
    <mergeCell ref="H96:I96"/>
    <mergeCell ref="A94:AP94"/>
    <mergeCell ref="E95:F95"/>
    <mergeCell ref="P88:R88"/>
    <mergeCell ref="P96:Q96"/>
    <mergeCell ref="A100:AP100"/>
    <mergeCell ref="E98:F98"/>
    <mergeCell ref="H98:I98"/>
    <mergeCell ref="P98:Q98"/>
    <mergeCell ref="S98:T98"/>
    <mergeCell ref="AA98:AB98"/>
    <mergeCell ref="AD98:AE98"/>
    <mergeCell ref="E99:F99"/>
    <mergeCell ref="AN97:AO97"/>
    <mergeCell ref="AK98:AL98"/>
    <mergeCell ref="AN98:AO98"/>
    <mergeCell ref="AD97:AE97"/>
    <mergeCell ref="P97:Q97"/>
    <mergeCell ref="S97:T97"/>
    <mergeCell ref="AA97:AB97"/>
    <mergeCell ref="U95:V99"/>
    <mergeCell ref="AA95:AB95"/>
    <mergeCell ref="AK95:AL95"/>
    <mergeCell ref="AA99:AB99"/>
    <mergeCell ref="AD99:AE99"/>
    <mergeCell ref="AK99:AL99"/>
    <mergeCell ref="AQ40:AT40"/>
    <mergeCell ref="AU40:AV40"/>
    <mergeCell ref="AU41:AW41"/>
    <mergeCell ref="AQ43:AR43"/>
    <mergeCell ref="A138:E140"/>
    <mergeCell ref="F138:Q138"/>
    <mergeCell ref="R138:U138"/>
    <mergeCell ref="V138:AP138"/>
    <mergeCell ref="F139:J139"/>
    <mergeCell ref="K139:L139"/>
    <mergeCell ref="M139:O139"/>
    <mergeCell ref="P139:Q139"/>
    <mergeCell ref="R139:U139"/>
    <mergeCell ref="V139:AP139"/>
    <mergeCell ref="G140:J140"/>
    <mergeCell ref="K140:O140"/>
    <mergeCell ref="P140:R140"/>
    <mergeCell ref="S140:T140"/>
    <mergeCell ref="U140:W140"/>
    <mergeCell ref="Y140:AC140"/>
    <mergeCell ref="AN96:AO96"/>
    <mergeCell ref="AE88:AJ88"/>
    <mergeCell ref="S88:X88"/>
    <mergeCell ref="A88:B88"/>
    <mergeCell ref="A91:B92"/>
    <mergeCell ref="C91:O92"/>
    <mergeCell ref="P91:R92"/>
    <mergeCell ref="S91:AJ92"/>
    <mergeCell ref="AK91:AK92"/>
    <mergeCell ref="AL91:AL92"/>
    <mergeCell ref="C87:O87"/>
    <mergeCell ref="Y86:AP86"/>
    <mergeCell ref="AK88:AP88"/>
    <mergeCell ref="P87:R87"/>
    <mergeCell ref="AE87:AP87"/>
    <mergeCell ref="S86:X86"/>
    <mergeCell ref="S87:X87"/>
    <mergeCell ref="Y87:AD87"/>
    <mergeCell ref="A89:B90"/>
    <mergeCell ref="C89:O90"/>
    <mergeCell ref="P89:R90"/>
    <mergeCell ref="S89:X90"/>
    <mergeCell ref="Y89:AP90"/>
    <mergeCell ref="AQ89:AS90"/>
    <mergeCell ref="C77:O77"/>
    <mergeCell ref="A74:B75"/>
    <mergeCell ref="A76:B76"/>
    <mergeCell ref="C74:O75"/>
    <mergeCell ref="AK96:AL96"/>
    <mergeCell ref="H95:I95"/>
    <mergeCell ref="J95:K99"/>
    <mergeCell ref="P95:Q95"/>
    <mergeCell ref="S95:T95"/>
    <mergeCell ref="E96:F96"/>
    <mergeCell ref="A79:B79"/>
    <mergeCell ref="AL84:AL85"/>
    <mergeCell ref="S80:AJ81"/>
    <mergeCell ref="S79:X79"/>
    <mergeCell ref="A93:AP93"/>
    <mergeCell ref="AM91:AN92"/>
    <mergeCell ref="C88:O88"/>
    <mergeCell ref="AN95:AO95"/>
    <mergeCell ref="AQ79:AS79"/>
    <mergeCell ref="AM84:AN85"/>
    <mergeCell ref="AQ80:AS81"/>
    <mergeCell ref="AQ78:AS78"/>
    <mergeCell ref="A87:B87"/>
    <mergeCell ref="A62:AP63"/>
    <mergeCell ref="S69:X69"/>
    <mergeCell ref="Y69:AD69"/>
    <mergeCell ref="AQ70:AS70"/>
    <mergeCell ref="AQ68:AS68"/>
    <mergeCell ref="AQ71:AS71"/>
    <mergeCell ref="Y74:AD74"/>
    <mergeCell ref="A70:B70"/>
    <mergeCell ref="P70:R70"/>
    <mergeCell ref="A68:B68"/>
    <mergeCell ref="A67:B67"/>
    <mergeCell ref="AQ69:AS69"/>
    <mergeCell ref="C69:O69"/>
    <mergeCell ref="C70:O70"/>
    <mergeCell ref="A69:B69"/>
    <mergeCell ref="P69:R69"/>
    <mergeCell ref="Y68:AD68"/>
    <mergeCell ref="AE68:AP68"/>
    <mergeCell ref="Y66:AD66"/>
    <mergeCell ref="AK66:AP66"/>
    <mergeCell ref="P65:R66"/>
    <mergeCell ref="S65:AP65"/>
    <mergeCell ref="AE66:AJ66"/>
    <mergeCell ref="S71:X71"/>
    <mergeCell ref="D60:AO60"/>
    <mergeCell ref="AQ73:AS73"/>
    <mergeCell ref="AE74:AJ75"/>
    <mergeCell ref="S77:X77"/>
    <mergeCell ref="Y77:AD77"/>
    <mergeCell ref="Y73:AD73"/>
    <mergeCell ref="S73:X73"/>
    <mergeCell ref="AE73:AJ73"/>
    <mergeCell ref="AK73:AP73"/>
    <mergeCell ref="S74:X75"/>
    <mergeCell ref="S76:X76"/>
    <mergeCell ref="AK77:AP77"/>
    <mergeCell ref="AQ76:AS76"/>
    <mergeCell ref="C72:O72"/>
    <mergeCell ref="C73:O73"/>
    <mergeCell ref="P73:R73"/>
    <mergeCell ref="P76:R76"/>
    <mergeCell ref="AQ74:AS75"/>
    <mergeCell ref="P74:R75"/>
    <mergeCell ref="AQ77:AS77"/>
    <mergeCell ref="AQ65:AS66"/>
    <mergeCell ref="AQ67:AS67"/>
    <mergeCell ref="P72:R72"/>
    <mergeCell ref="AQ72:AS72"/>
    <mergeCell ref="B57:H57"/>
    <mergeCell ref="J55:K55"/>
    <mergeCell ref="L55:O55"/>
    <mergeCell ref="P55:S55"/>
    <mergeCell ref="T55:W55"/>
    <mergeCell ref="L56:O56"/>
    <mergeCell ref="P56:S56"/>
    <mergeCell ref="T56:W56"/>
    <mergeCell ref="L57:O57"/>
    <mergeCell ref="P57:S57"/>
    <mergeCell ref="T57:W57"/>
    <mergeCell ref="AE6:AP6"/>
    <mergeCell ref="A39:K39"/>
    <mergeCell ref="X39:AP39"/>
    <mergeCell ref="X48:Z48"/>
    <mergeCell ref="A55:I55"/>
    <mergeCell ref="B58:H58"/>
    <mergeCell ref="X57:AP57"/>
    <mergeCell ref="B56:H56"/>
    <mergeCell ref="J56:K56"/>
    <mergeCell ref="J41:K41"/>
    <mergeCell ref="X40:AP40"/>
    <mergeCell ref="X41:AP41"/>
    <mergeCell ref="AC53:AD53"/>
    <mergeCell ref="L40:O40"/>
    <mergeCell ref="P40:S40"/>
    <mergeCell ref="T40:W40"/>
    <mergeCell ref="L41:O41"/>
    <mergeCell ref="P41:S41"/>
    <mergeCell ref="T41:W41"/>
    <mergeCell ref="L42:O42"/>
    <mergeCell ref="P42:S42"/>
    <mergeCell ref="T42:W42"/>
    <mergeCell ref="T51:W51"/>
    <mergeCell ref="T44:W44"/>
    <mergeCell ref="AC6:AD6"/>
    <mergeCell ref="C50:I50"/>
    <mergeCell ref="J50:K50"/>
    <mergeCell ref="AQ56:AW58"/>
    <mergeCell ref="AQ50:AR50"/>
    <mergeCell ref="AQ39:AW39"/>
    <mergeCell ref="X42:AP42"/>
    <mergeCell ref="X47:AF47"/>
    <mergeCell ref="AS50:AW50"/>
    <mergeCell ref="X54:AP54"/>
    <mergeCell ref="C51:I51"/>
    <mergeCell ref="C54:I54"/>
    <mergeCell ref="A28:J33"/>
    <mergeCell ref="A10:Q10"/>
    <mergeCell ref="X11:AC11"/>
    <mergeCell ref="X16:AC16"/>
    <mergeCell ref="C42:I42"/>
    <mergeCell ref="J57:K57"/>
    <mergeCell ref="AQ51:AW55"/>
    <mergeCell ref="K28:AP33"/>
    <mergeCell ref="AP13:AP14"/>
    <mergeCell ref="A23:AP23"/>
    <mergeCell ref="A25:J27"/>
    <mergeCell ref="X52:AP52"/>
    <mergeCell ref="S72:X72"/>
    <mergeCell ref="AK72:AP72"/>
    <mergeCell ref="AM80:AN81"/>
    <mergeCell ref="AL80:AL81"/>
    <mergeCell ref="AO80:AP81"/>
    <mergeCell ref="AK80:AK81"/>
    <mergeCell ref="AO82:AP83"/>
    <mergeCell ref="AK84:AK85"/>
    <mergeCell ref="AO84:AP85"/>
    <mergeCell ref="Y75:AD75"/>
    <mergeCell ref="AK78:AP78"/>
    <mergeCell ref="AK74:AP75"/>
    <mergeCell ref="AK76:AP76"/>
    <mergeCell ref="S82:AJ83"/>
    <mergeCell ref="S84:AJ85"/>
    <mergeCell ref="S78:X78"/>
    <mergeCell ref="Y78:AD78"/>
    <mergeCell ref="AE77:AJ77"/>
    <mergeCell ref="AA8:AP8"/>
    <mergeCell ref="A8:X8"/>
    <mergeCell ref="P78:R78"/>
    <mergeCell ref="A77:B77"/>
    <mergeCell ref="P77:R77"/>
    <mergeCell ref="AE78:AJ78"/>
    <mergeCell ref="K34:AP35"/>
    <mergeCell ref="A38:AP38"/>
    <mergeCell ref="A40:B54"/>
    <mergeCell ref="C40:I40"/>
    <mergeCell ref="J51:K51"/>
    <mergeCell ref="J52:K52"/>
    <mergeCell ref="AG47:AI47"/>
    <mergeCell ref="Y12:AB12"/>
    <mergeCell ref="Y13:AB13"/>
    <mergeCell ref="Y17:AB17"/>
    <mergeCell ref="Y18:AB18"/>
    <mergeCell ref="AC12:AN12"/>
    <mergeCell ref="AC13:AN13"/>
    <mergeCell ref="X44:AD44"/>
    <mergeCell ref="AH51:AL51"/>
    <mergeCell ref="AM51:AN51"/>
    <mergeCell ref="C49:I49"/>
    <mergeCell ref="K25:U27"/>
    <mergeCell ref="V25:AE27"/>
    <mergeCell ref="AF25:AP27"/>
    <mergeCell ref="AJ47:AP47"/>
    <mergeCell ref="X49:AP49"/>
    <mergeCell ref="J49:K49"/>
    <mergeCell ref="J42:K42"/>
    <mergeCell ref="X45:AA45"/>
    <mergeCell ref="AB45:AD45"/>
    <mergeCell ref="A34:J35"/>
    <mergeCell ref="P43:S43"/>
    <mergeCell ref="T43:W43"/>
    <mergeCell ref="L44:O44"/>
    <mergeCell ref="P44:S44"/>
    <mergeCell ref="AA48:AC48"/>
    <mergeCell ref="J43:K43"/>
    <mergeCell ref="J40:K40"/>
    <mergeCell ref="P47:S48"/>
    <mergeCell ref="T47:W48"/>
    <mergeCell ref="AC17:AN17"/>
    <mergeCell ref="AC18:AN18"/>
    <mergeCell ref="AC14:AN14"/>
    <mergeCell ref="J54:K54"/>
    <mergeCell ref="P68:R68"/>
    <mergeCell ref="C47:I48"/>
    <mergeCell ref="J47:K48"/>
    <mergeCell ref="C41:I41"/>
    <mergeCell ref="AE51:AG51"/>
    <mergeCell ref="X51:AD51"/>
    <mergeCell ref="AJ50:AL50"/>
    <mergeCell ref="AM50:AN50"/>
    <mergeCell ref="X50:AF50"/>
    <mergeCell ref="AG50:AI50"/>
    <mergeCell ref="C45:I46"/>
    <mergeCell ref="J45:K46"/>
    <mergeCell ref="X46:Z46"/>
    <mergeCell ref="AA46:AC46"/>
    <mergeCell ref="AD46:AP46"/>
    <mergeCell ref="AO45:AP45"/>
    <mergeCell ref="C44:I44"/>
    <mergeCell ref="J44:K44"/>
    <mergeCell ref="AE44:AG44"/>
    <mergeCell ref="L43:O43"/>
    <mergeCell ref="C52:I52"/>
    <mergeCell ref="D59:AO59"/>
    <mergeCell ref="P67:R67"/>
    <mergeCell ref="C67:O67"/>
    <mergeCell ref="X55:AP55"/>
    <mergeCell ref="X58:AP58"/>
    <mergeCell ref="AK67:AP67"/>
    <mergeCell ref="Y72:AD72"/>
    <mergeCell ref="AE72:AJ72"/>
    <mergeCell ref="Y71:AP71"/>
    <mergeCell ref="S68:X68"/>
    <mergeCell ref="I58:K58"/>
    <mergeCell ref="S66:X66"/>
    <mergeCell ref="AE67:AJ67"/>
    <mergeCell ref="AE69:AJ69"/>
    <mergeCell ref="AK69:AP69"/>
    <mergeCell ref="S67:X67"/>
    <mergeCell ref="S70:X70"/>
    <mergeCell ref="Y70:AD70"/>
    <mergeCell ref="AE70:AJ70"/>
    <mergeCell ref="AK70:AP70"/>
    <mergeCell ref="Y67:AD67"/>
    <mergeCell ref="C68:O68"/>
    <mergeCell ref="C71:O71"/>
    <mergeCell ref="P112:R112"/>
    <mergeCell ref="S112:X112"/>
    <mergeCell ref="Y112:AD112"/>
    <mergeCell ref="A108:AP108"/>
    <mergeCell ref="AQ109:AS110"/>
    <mergeCell ref="S110:X110"/>
    <mergeCell ref="Y110:AD110"/>
    <mergeCell ref="AE110:AJ110"/>
    <mergeCell ref="A111:B111"/>
    <mergeCell ref="C111:O111"/>
    <mergeCell ref="P111:R111"/>
    <mergeCell ref="S111:X111"/>
    <mergeCell ref="Y111:AD111"/>
    <mergeCell ref="AE111:AJ111"/>
    <mergeCell ref="AQ111:AS111"/>
    <mergeCell ref="P109:R110"/>
    <mergeCell ref="S109:AP109"/>
    <mergeCell ref="AK110:AP110"/>
    <mergeCell ref="AQ112:AS112"/>
    <mergeCell ref="AQ113:AS113"/>
    <mergeCell ref="AK111:AP112"/>
    <mergeCell ref="C115:O115"/>
    <mergeCell ref="P115:R115"/>
    <mergeCell ref="AQ115:AS115"/>
    <mergeCell ref="AQ114:AS114"/>
    <mergeCell ref="C113:O114"/>
    <mergeCell ref="A113:B114"/>
    <mergeCell ref="P113:R114"/>
    <mergeCell ref="S113:X114"/>
    <mergeCell ref="Y113:AD114"/>
    <mergeCell ref="AE113:AJ114"/>
    <mergeCell ref="AK113:AM113"/>
    <mergeCell ref="AN113:AP113"/>
    <mergeCell ref="S115:X116"/>
    <mergeCell ref="Y115:AD116"/>
    <mergeCell ref="AE115:AJ116"/>
    <mergeCell ref="C116:O116"/>
    <mergeCell ref="AQ116:AS116"/>
    <mergeCell ref="AK114:AP114"/>
    <mergeCell ref="P116:R116"/>
    <mergeCell ref="AE112:AJ112"/>
    <mergeCell ref="A112:B112"/>
    <mergeCell ref="C112:O112"/>
    <mergeCell ref="A122:B122"/>
    <mergeCell ref="C122:O122"/>
    <mergeCell ref="P122:R122"/>
    <mergeCell ref="AQ119:AS119"/>
    <mergeCell ref="A121:B121"/>
    <mergeCell ref="C121:O121"/>
    <mergeCell ref="P121:R121"/>
    <mergeCell ref="AQ122:AS122"/>
    <mergeCell ref="A123:B123"/>
    <mergeCell ref="C123:O123"/>
    <mergeCell ref="P123:R123"/>
    <mergeCell ref="AQ123:AS123"/>
    <mergeCell ref="S120:X120"/>
    <mergeCell ref="Y120:AD120"/>
    <mergeCell ref="AE120:AJ120"/>
    <mergeCell ref="AQ120:AS120"/>
    <mergeCell ref="S121:X121"/>
    <mergeCell ref="AQ121:AS121"/>
    <mergeCell ref="S122:X122"/>
    <mergeCell ref="Y122:AD122"/>
    <mergeCell ref="AE122:AJ122"/>
    <mergeCell ref="A120:B120"/>
    <mergeCell ref="C120:O120"/>
    <mergeCell ref="P120:R120"/>
    <mergeCell ref="A118:B118"/>
    <mergeCell ref="C118:O118"/>
    <mergeCell ref="P118:R118"/>
    <mergeCell ref="S118:X118"/>
    <mergeCell ref="Y118:AD118"/>
    <mergeCell ref="AE118:AJ118"/>
    <mergeCell ref="AQ118:AS118"/>
    <mergeCell ref="A119:B119"/>
    <mergeCell ref="C119:O119"/>
    <mergeCell ref="P119:R119"/>
    <mergeCell ref="S119:X119"/>
    <mergeCell ref="Y119:AD119"/>
    <mergeCell ref="AE119:AJ119"/>
    <mergeCell ref="AQ117:AS117"/>
    <mergeCell ref="AK115:AP127"/>
    <mergeCell ref="AQ125:AS125"/>
    <mergeCell ref="AQ124:AS124"/>
    <mergeCell ref="A125:B125"/>
    <mergeCell ref="C125:O125"/>
    <mergeCell ref="P125:R125"/>
    <mergeCell ref="S125:X125"/>
    <mergeCell ref="Y125:AD125"/>
    <mergeCell ref="AE125:AJ125"/>
    <mergeCell ref="A124:B124"/>
    <mergeCell ref="C124:O124"/>
    <mergeCell ref="P124:R124"/>
    <mergeCell ref="S124:X124"/>
    <mergeCell ref="Y124:AD124"/>
    <mergeCell ref="AE124:AJ124"/>
    <mergeCell ref="A117:B117"/>
    <mergeCell ref="C117:O117"/>
    <mergeCell ref="P117:R117"/>
    <mergeCell ref="S117:X117"/>
    <mergeCell ref="Y117:AD117"/>
    <mergeCell ref="AE117:AJ117"/>
    <mergeCell ref="Y121:AD121"/>
    <mergeCell ref="AE121:AJ121"/>
    <mergeCell ref="AL128:AL129"/>
    <mergeCell ref="A127:B127"/>
    <mergeCell ref="C127:O127"/>
    <mergeCell ref="P127:R127"/>
    <mergeCell ref="AQ127:AS127"/>
    <mergeCell ref="A126:B126"/>
    <mergeCell ref="C126:O126"/>
    <mergeCell ref="P126:R126"/>
    <mergeCell ref="AQ126:AS126"/>
    <mergeCell ref="A128:B129"/>
    <mergeCell ref="AQ128:AS129"/>
    <mergeCell ref="C128:O129"/>
    <mergeCell ref="P128:R129"/>
    <mergeCell ref="S128:AJ129"/>
    <mergeCell ref="S127:X127"/>
    <mergeCell ref="Y127:AD127"/>
    <mergeCell ref="AE127:AJ127"/>
    <mergeCell ref="AM128:AN129"/>
    <mergeCell ref="AO128:AP129"/>
    <mergeCell ref="S126:X126"/>
    <mergeCell ref="Y126:AD126"/>
    <mergeCell ref="AE126:AJ126"/>
    <mergeCell ref="S123:X123"/>
    <mergeCell ref="Y123:AD123"/>
    <mergeCell ref="AE123:AJ123"/>
    <mergeCell ref="AA136:AB136"/>
    <mergeCell ref="AD136:AE136"/>
    <mergeCell ref="AK136:AL136"/>
    <mergeCell ref="AN136:AO136"/>
    <mergeCell ref="AD132:AE132"/>
    <mergeCell ref="AF132:AF136"/>
    <mergeCell ref="AK132:AL132"/>
    <mergeCell ref="AN132:AO132"/>
    <mergeCell ref="A131:AP131"/>
    <mergeCell ref="E132:F132"/>
    <mergeCell ref="H132:I132"/>
    <mergeCell ref="AK135:AL135"/>
    <mergeCell ref="AN135:AO135"/>
    <mergeCell ref="H134:I134"/>
    <mergeCell ref="P134:Q134"/>
    <mergeCell ref="S134:T134"/>
    <mergeCell ref="E136:F136"/>
    <mergeCell ref="H136:I136"/>
    <mergeCell ref="P136:Q136"/>
    <mergeCell ref="S136:T136"/>
    <mergeCell ref="AK128:AK129"/>
    <mergeCell ref="E133:F133"/>
    <mergeCell ref="H133:I133"/>
    <mergeCell ref="AA134:AB134"/>
    <mergeCell ref="AD134:AE134"/>
    <mergeCell ref="AK134:AL134"/>
    <mergeCell ref="AN134:AO134"/>
    <mergeCell ref="E135:F135"/>
    <mergeCell ref="H135:I135"/>
    <mergeCell ref="P135:Q135"/>
    <mergeCell ref="S135:T135"/>
    <mergeCell ref="P133:Q133"/>
    <mergeCell ref="S133:T133"/>
    <mergeCell ref="AA133:AB133"/>
    <mergeCell ref="AD133:AE133"/>
    <mergeCell ref="AK133:AL133"/>
    <mergeCell ref="AN133:AO133"/>
    <mergeCell ref="E134:F134"/>
    <mergeCell ref="J132:K136"/>
    <mergeCell ref="P132:Q132"/>
    <mergeCell ref="S132:T132"/>
    <mergeCell ref="U132:V136"/>
    <mergeCell ref="AA132:AB132"/>
    <mergeCell ref="AA135:AB135"/>
    <mergeCell ref="AD135:AE135"/>
    <mergeCell ref="A101:E105"/>
    <mergeCell ref="F101:Q101"/>
    <mergeCell ref="R101:U101"/>
    <mergeCell ref="V101:AP101"/>
    <mergeCell ref="F102:J102"/>
    <mergeCell ref="K102:L102"/>
    <mergeCell ref="M102:O102"/>
    <mergeCell ref="P102:Q102"/>
    <mergeCell ref="R102:U102"/>
    <mergeCell ref="V102:AP102"/>
    <mergeCell ref="G103:J103"/>
    <mergeCell ref="K103:O103"/>
    <mergeCell ref="P103:R103"/>
    <mergeCell ref="S103:T103"/>
    <mergeCell ref="U103:X103"/>
    <mergeCell ref="Z103:AG103"/>
    <mergeCell ref="F104:I104"/>
    <mergeCell ref="K104:M104"/>
    <mergeCell ref="P104:Q104"/>
    <mergeCell ref="W104:Y104"/>
    <mergeCell ref="F105:R105"/>
    <mergeCell ref="S105:X105"/>
    <mergeCell ref="Z105:AG105"/>
  </mergeCells>
  <phoneticPr fontId="3"/>
  <conditionalFormatting sqref="S67:X74 S76:X79">
    <cfRule type="expression" dxfId="13" priority="20">
      <formula>$AQ67="Ⅰ"</formula>
    </cfRule>
  </conditionalFormatting>
  <conditionalFormatting sqref="S86:X88">
    <cfRule type="expression" dxfId="12" priority="19">
      <formula>$AQ86="Ⅰ"</formula>
    </cfRule>
  </conditionalFormatting>
  <conditionalFormatting sqref="S89:X90">
    <cfRule type="expression" dxfId="11" priority="1">
      <formula>AQ89="あり"</formula>
    </cfRule>
  </conditionalFormatting>
  <conditionalFormatting sqref="S111:X113 S115:X115 S117:X117">
    <cfRule type="expression" dxfId="10" priority="18">
      <formula>$AQ111="Ⅰ"</formula>
    </cfRule>
  </conditionalFormatting>
  <conditionalFormatting sqref="S121:X127">
    <cfRule type="expression" dxfId="9" priority="17">
      <formula>$AQ121="Ⅰ"</formula>
    </cfRule>
  </conditionalFormatting>
  <conditionalFormatting sqref="Y67:AD70 Y72:AD74 Y76:AD79 Y87:AD88 Y111:AD113 Y115:AD115 Y117:AD120 Y123:AD127">
    <cfRule type="expression" dxfId="8" priority="15">
      <formula>$AQ67="Ⅱ"</formula>
    </cfRule>
  </conditionalFormatting>
  <conditionalFormatting sqref="Y75:AD75">
    <cfRule type="expression" dxfId="7" priority="12">
      <formula>$AQ74="Ⅱ"</formula>
    </cfRule>
  </conditionalFormatting>
  <conditionalFormatting sqref="AE67:AJ67">
    <cfRule type="expression" dxfId="6" priority="14">
      <formula>$AQ67="Ⅲ"</formula>
    </cfRule>
  </conditionalFormatting>
  <conditionalFormatting sqref="AE69:AJ70 AE72:AJ74 AE76:AJ79 AE88:AJ88 AE115:AJ115 AE117:AJ120 AE123:AJ127">
    <cfRule type="expression" dxfId="5" priority="13">
      <formula>$AQ69="Ⅲ"</formula>
    </cfRule>
  </conditionalFormatting>
  <conditionalFormatting sqref="AE111:AJ113">
    <cfRule type="expression" dxfId="4" priority="7">
      <formula>$AQ111="Ⅲ"</formula>
    </cfRule>
  </conditionalFormatting>
  <conditionalFormatting sqref="AK80:AP85">
    <cfRule type="expression" dxfId="3" priority="6">
      <formula>$AQ80&gt;0</formula>
    </cfRule>
  </conditionalFormatting>
  <conditionalFormatting sqref="AK91:AP92">
    <cfRule type="expression" dxfId="2" priority="5">
      <formula>$AQ91&gt;0</formula>
    </cfRule>
  </conditionalFormatting>
  <conditionalFormatting sqref="AK113:AP114">
    <cfRule type="expression" dxfId="1" priority="8">
      <formula>$AQ$113="Ⅳ"</formula>
    </cfRule>
  </conditionalFormatting>
  <conditionalFormatting sqref="AK128:AP129">
    <cfRule type="expression" dxfId="0" priority="9">
      <formula>$AQ128="Ⅳ"</formula>
    </cfRule>
  </conditionalFormatting>
  <dataValidations count="10">
    <dataValidation type="list" allowBlank="1" showInputMessage="1" showErrorMessage="1" sqref="AQ124:AS127 AQ111:AS112 AQ69:AS70 AQ121:AS122 AQ67:AS67 AQ72:AS79 AQ117:AS119 AQ115:AS115 AQ88:AS88" xr:uid="{00000000-0002-0000-0000-000000000000}">
      <formula1>"Ⅰ,Ⅱ,Ⅲ,_"</formula1>
    </dataValidation>
    <dataValidation type="whole" imeMode="off" operator="greaterThanOrEqual" allowBlank="1" showInputMessage="1" showErrorMessage="1" errorTitle="入力できる値が制限されています" error="数字を入力して下さい。" sqref="AQ84:AS84 AQ114:AS114 AQ80:AS80 AQ91:AS91 AQ82:AS82 AQ128:AS128" xr:uid="{00000000-0002-0000-0000-000001000000}">
      <formula1>0</formula1>
    </dataValidation>
    <dataValidation type="list" allowBlank="1" showInputMessage="1" showErrorMessage="1" sqref="AQ123:AS123" xr:uid="{00000000-0002-0000-0000-000002000000}">
      <formula1>"Ⅱ,Ⅲ,_"</formula1>
    </dataValidation>
    <dataValidation type="list" allowBlank="1" showInputMessage="1" showErrorMessage="1" sqref="AQ120:AS120 AQ113:AS113" xr:uid="{00000000-0002-0000-0000-000003000000}">
      <formula1>"Ⅰ,Ⅱ,Ⅲ,Ⅳ,_"</formula1>
    </dataValidation>
    <dataValidation type="list" allowBlank="1" showInputMessage="1" showErrorMessage="1" sqref="AQ71:AS71 AQ86:AS86" xr:uid="{00000000-0002-0000-0000-000004000000}">
      <formula1>"Ⅰ,_"</formula1>
    </dataValidation>
    <dataValidation type="list" allowBlank="1" showInputMessage="1" showErrorMessage="1" sqref="AQ68:AS68 AQ87:AS87" xr:uid="{00000000-0002-0000-0000-000005000000}">
      <formula1>"Ⅰ,Ⅱ,_"</formula1>
    </dataValidation>
    <dataValidation type="list" allowBlank="1" showInputMessage="1" showErrorMessage="1" sqref="AQ50 AH3:AH4 Y2:Y3 AC2:AC3 AQ43:AR43" xr:uid="{00000000-0002-0000-0000-000006000000}">
      <formula1>"□,■"</formula1>
    </dataValidation>
    <dataValidation type="list" allowBlank="1" showInputMessage="1" showErrorMessage="1" sqref="AQ116:AS116" xr:uid="{00000000-0002-0000-0000-000007000000}">
      <formula1>"有,無,_"</formula1>
    </dataValidation>
    <dataValidation type="list" allowBlank="1" showInputMessage="1" showErrorMessage="1" sqref="AU41:AW41" xr:uid="{00000000-0002-0000-0000-000008000000}">
      <formula1>"院内IRB,共同IRB"</formula1>
    </dataValidation>
    <dataValidation type="list" allowBlank="1" showInputMessage="1" showErrorMessage="1" sqref="AQ89:AS90" xr:uid="{00000000-0002-0000-0000-000009000000}">
      <formula1>"_,なし,あり"</formula1>
    </dataValidation>
  </dataValidations>
  <pageMargins left="0.59055118110236227" right="0.59055118110236227" top="0.39370078740157483" bottom="0.39370078740157483" header="0.51181102362204722" footer="0.51181102362204722"/>
  <pageSetup paperSize="9" scale="80" orientation="portrait" r:id="rId1"/>
  <headerFooter alignWithMargins="0"/>
  <rowBreaks count="3" manualBreakCount="3">
    <brk id="62" max="16383" man="1"/>
    <brk id="63" max="41" man="1"/>
    <brk id="107" max="4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初回契約</vt:lpstr>
      <vt:lpstr>初回契約!Print_Area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tayokota</dc:creator>
  <cp:lastModifiedBy>大髙 なつ美</cp:lastModifiedBy>
  <cp:lastPrinted>2024-06-19T04:45:24Z</cp:lastPrinted>
  <dcterms:created xsi:type="dcterms:W3CDTF">2010-03-08T06:36:45Z</dcterms:created>
  <dcterms:modified xsi:type="dcterms:W3CDTF">2025-10-20T09:06:23Z</dcterms:modified>
</cp:coreProperties>
</file>